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2.xml" ContentType="application/vnd.openxmlformats-officedocument.drawing+xml"/>
  <Override PartName="/xl/comments16.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vecerap\Desktop\UNMS\EASY_CAF\pripomienky\final\"/>
    </mc:Choice>
  </mc:AlternateContent>
  <xr:revisionPtr revIDLastSave="0" documentId="13_ncr:1_{1FD6870B-F16B-46D3-842F-135EE795A62D}" xr6:coauthVersionLast="45" xr6:coauthVersionMax="45" xr10:uidLastSave="{00000000-0000-0000-0000-000000000000}"/>
  <bookViews>
    <workbookView xWindow="-120" yWindow="-120" windowWidth="29040" windowHeight="15840" xr2:uid="{0864D369-2B0B-4833-9968-622EC1A005F7}"/>
  </bookViews>
  <sheets>
    <sheet name="UVOD" sheetId="39" r:id="rId1"/>
    <sheet name="ORGANIZACIA" sheetId="17" r:id="rId2"/>
    <sheet name="8PV" sheetId="16" r:id="rId3"/>
    <sheet name="1ORIENTACIA_NA_VYSLEDKY" sheetId="24" r:id="rId4"/>
    <sheet name="2ZAMERANIE_NA_ZAKAZNIKA" sheetId="32" r:id="rId5"/>
    <sheet name="3VODCOVSTVO_A_STALOST_CIELOV" sheetId="33" r:id="rId6"/>
    <sheet name="4MANAZERSTVO_PROCESOV_FAKTOV" sheetId="34" r:id="rId7"/>
    <sheet name="5ROZVOJ_ZAMESTNANCOV" sheetId="35" r:id="rId8"/>
    <sheet name="6TRVALA_INOVACIA_A_ZLEPSOVANIE" sheetId="36" r:id="rId9"/>
    <sheet name="7ROZVOJ_PARTNERSTIEV" sheetId="37" r:id="rId10"/>
    <sheet name="8SPOLOCENSKA_ZODPOVEDNOST" sheetId="38" r:id="rId11"/>
    <sheet name="SUMARNA_TABULKA_PV" sheetId="23" state="hidden" r:id="rId12"/>
    <sheet name="RAMEC" sheetId="6" r:id="rId13"/>
    <sheet name="1VODCOVSTVO" sheetId="2" r:id="rId14"/>
    <sheet name="2STRATEGIA" sheetId="10" r:id="rId15"/>
    <sheet name="3ZAMESTNANCI" sheetId="12" r:id="rId16"/>
    <sheet name="4PARTNERSTVAZDROJE" sheetId="19" r:id="rId17"/>
    <sheet name="5PROCESY" sheetId="20" r:id="rId18"/>
    <sheet name="6OBCANZAKAZNIKVYSLEDKY" sheetId="21" r:id="rId19"/>
    <sheet name="7ZAMESTNANCIVYSLEDKY" sheetId="18" r:id="rId20"/>
    <sheet name="8SPOLOCNOSTVYSLEDKY" sheetId="22" r:id="rId21"/>
    <sheet name="9KLUCOVEVYSLEDKY" sheetId="11" r:id="rId22"/>
    <sheet name="POPISY" sheetId="4" state="hidden" r:id="rId23"/>
    <sheet name="VSEOBECNE" sheetId="41" state="hidden" r:id="rId24"/>
    <sheet name="SUMARNA_TABULKA" sheetId="9" state="hidden" r:id="rId25"/>
    <sheet name="AKCNY_PLAN" sheetId="42" r:id="rId26"/>
    <sheet name="SLOVNIK" sheetId="40" r:id="rId27"/>
    <sheet name="NAVOD" sheetId="45" r:id="rId28"/>
    <sheet name="XREF" sheetId="14" state="hidden" r:id="rId29"/>
  </sheets>
  <externalReferences>
    <externalReference r:id="rId30"/>
  </externalReferences>
  <definedNames>
    <definedName name="_xlnm._FilterDatabase" localSheetId="24" hidden="1">SUMARNA_TABULKA!$A$1:$N$29</definedName>
    <definedName name="FC">#REF!</definedName>
    <definedName name="_xlnm.Print_Area" localSheetId="13">'1VODCOVSTVO'!$A$1:$M$160</definedName>
    <definedName name="_xlnm.Print_Area" localSheetId="14">'2STRATEGIA'!$A$1:$M$160</definedName>
    <definedName name="_xlnm.Print_Area" localSheetId="15">'3ZAMESTNANCI'!$A$1:$M$128</definedName>
    <definedName name="_xlnm.Print_Area" localSheetId="16">'4PARTNERSTVAZDROJE'!$A$1:$M$224</definedName>
    <definedName name="_xlnm.Print_Area" localSheetId="17">'5PROCESY'!$A$1:$M$128</definedName>
    <definedName name="_xlnm.Print_Area" localSheetId="18">'6OBCANZAKAZNIKVYSLEDKY'!$A$1:$M$96</definedName>
    <definedName name="_xlnm.Print_Area" localSheetId="19">'7ZAMESTNANCIVYSLEDKY'!$A$1:$M$96</definedName>
    <definedName name="_xlnm.Print_Area" localSheetId="2">'8PV'!$A$1:$M$34</definedName>
    <definedName name="_xlnm.Print_Area" localSheetId="20">'8SPOLOCNOSTVYSLEDKY'!$A$1:$M$96</definedName>
    <definedName name="_xlnm.Print_Area" localSheetId="21">'9KLUCOVEVYSLEDKY'!$A$1:$M$96</definedName>
    <definedName name="_xlnm.Print_Area" localSheetId="1">ORGANIZACIA!$A$1:$L$42</definedName>
    <definedName name="_xlnm.Print_Area" localSheetId="0">UVOD!$A$1:$L$43</definedName>
    <definedName name="RADAR">'[1]Enabler Input Sheet'!$O$1:$P$5</definedName>
    <definedName name="result">'[1]Results RADAR'!$H$2:$I$5</definedName>
    <definedName name="sco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9" l="1"/>
  <c r="M10" i="9"/>
  <c r="E532" i="42" l="1"/>
  <c r="C532" i="42"/>
  <c r="B532" i="42"/>
  <c r="E520" i="42"/>
  <c r="C520" i="42"/>
  <c r="B520" i="42"/>
  <c r="E514" i="42"/>
  <c r="B512" i="42"/>
  <c r="E498" i="42"/>
  <c r="C498" i="42"/>
  <c r="B498" i="42"/>
  <c r="E486" i="42"/>
  <c r="C486" i="42"/>
  <c r="B486" i="42"/>
  <c r="E480" i="42"/>
  <c r="B478" i="42"/>
  <c r="E464" i="42"/>
  <c r="C464" i="42"/>
  <c r="B464" i="42"/>
  <c r="E452" i="42"/>
  <c r="C452" i="42"/>
  <c r="B452" i="42"/>
  <c r="E446" i="42"/>
  <c r="B444" i="42"/>
  <c r="E430" i="42"/>
  <c r="C430" i="42"/>
  <c r="B430" i="42"/>
  <c r="E418" i="42"/>
  <c r="C418" i="42"/>
  <c r="B418" i="42"/>
  <c r="E412" i="42"/>
  <c r="B410" i="42"/>
  <c r="E384" i="42"/>
  <c r="C384" i="42"/>
  <c r="B384" i="42"/>
  <c r="E378" i="42"/>
  <c r="B376" i="42"/>
  <c r="E362" i="42"/>
  <c r="C362" i="42"/>
  <c r="B362" i="42"/>
  <c r="E350" i="42"/>
  <c r="C350" i="42"/>
  <c r="B350" i="42"/>
  <c r="E344" i="42"/>
  <c r="B342" i="42"/>
  <c r="E328" i="42"/>
  <c r="C328" i="42"/>
  <c r="B328" i="42"/>
  <c r="E316" i="42"/>
  <c r="C316" i="42"/>
  <c r="B316" i="42"/>
  <c r="E310" i="42"/>
  <c r="B308" i="42"/>
  <c r="E294" i="42"/>
  <c r="C294" i="42"/>
  <c r="B294" i="42"/>
  <c r="E282" i="42"/>
  <c r="C282" i="42"/>
  <c r="B282" i="42"/>
  <c r="E276" i="42"/>
  <c r="B274" i="42"/>
  <c r="E242" i="42"/>
  <c r="B240" i="42"/>
  <c r="E260" i="42"/>
  <c r="C260" i="42"/>
  <c r="B260" i="42"/>
  <c r="E248" i="42"/>
  <c r="C248" i="42"/>
  <c r="B248" i="42"/>
  <c r="E214" i="42"/>
  <c r="C214" i="42"/>
  <c r="B214" i="42"/>
  <c r="E208" i="42"/>
  <c r="B206" i="42"/>
  <c r="E192" i="42"/>
  <c r="C192" i="42"/>
  <c r="B192" i="42"/>
  <c r="E180" i="42"/>
  <c r="C180" i="42"/>
  <c r="B180" i="42"/>
  <c r="E174" i="42"/>
  <c r="B172" i="42"/>
  <c r="E158" i="42"/>
  <c r="C158" i="42"/>
  <c r="B158" i="42"/>
  <c r="E146" i="42"/>
  <c r="C146" i="42"/>
  <c r="B146" i="42"/>
  <c r="E140" i="42"/>
  <c r="B138" i="42"/>
  <c r="E124" i="42"/>
  <c r="C124" i="42"/>
  <c r="B124" i="42"/>
  <c r="E112" i="42"/>
  <c r="C112" i="42"/>
  <c r="B112" i="42"/>
  <c r="E106" i="42"/>
  <c r="B104" i="42"/>
  <c r="E90" i="42"/>
  <c r="C90" i="42"/>
  <c r="B90" i="42"/>
  <c r="E78" i="42"/>
  <c r="C78" i="42"/>
  <c r="B78" i="42"/>
  <c r="E72" i="42"/>
  <c r="B70" i="42"/>
  <c r="E56" i="42"/>
  <c r="C56" i="42"/>
  <c r="B56" i="42"/>
  <c r="E44" i="42"/>
  <c r="C44" i="42"/>
  <c r="B44" i="42"/>
  <c r="E38" i="42"/>
  <c r="B36" i="42"/>
  <c r="C23" i="42"/>
  <c r="C17" i="42"/>
  <c r="A61" i="6" l="1"/>
  <c r="B61" i="6"/>
  <c r="C61" i="6"/>
  <c r="A62" i="6"/>
  <c r="B62" i="6"/>
  <c r="C62" i="6"/>
  <c r="A58" i="6"/>
  <c r="B58" i="6"/>
  <c r="C58" i="6"/>
  <c r="A59" i="6"/>
  <c r="B59" i="6"/>
  <c r="C59" i="6"/>
  <c r="A60" i="6"/>
  <c r="B60" i="6"/>
  <c r="C60" i="6"/>
  <c r="A55" i="6"/>
  <c r="B55" i="6"/>
  <c r="C55" i="6"/>
  <c r="A56" i="6"/>
  <c r="B56" i="6"/>
  <c r="C56" i="6"/>
  <c r="A57" i="6"/>
  <c r="B57" i="6"/>
  <c r="C57" i="6"/>
  <c r="A51" i="6"/>
  <c r="B51" i="6"/>
  <c r="C51" i="6"/>
  <c r="A52" i="6"/>
  <c r="B52" i="6"/>
  <c r="C52" i="6"/>
  <c r="A53" i="6"/>
  <c r="B53" i="6"/>
  <c r="C53" i="6"/>
  <c r="A54" i="6"/>
  <c r="B54" i="6"/>
  <c r="C54" i="6"/>
  <c r="A48" i="6"/>
  <c r="B48" i="6"/>
  <c r="C48" i="6"/>
  <c r="A49" i="6"/>
  <c r="B49" i="6"/>
  <c r="C49" i="6"/>
  <c r="A50" i="6"/>
  <c r="B50" i="6"/>
  <c r="C50" i="6"/>
  <c r="A45" i="6"/>
  <c r="B45" i="6"/>
  <c r="C45" i="6"/>
  <c r="A46" i="6"/>
  <c r="B46" i="6"/>
  <c r="C46" i="6"/>
  <c r="A47" i="6"/>
  <c r="B47" i="6"/>
  <c r="C47" i="6"/>
  <c r="A42" i="6"/>
  <c r="B42" i="6"/>
  <c r="C42" i="6"/>
  <c r="A43" i="6"/>
  <c r="B43" i="6"/>
  <c r="C43" i="6"/>
  <c r="A44" i="6"/>
  <c r="B44" i="6"/>
  <c r="C44" i="6"/>
  <c r="A39" i="6"/>
  <c r="B39" i="6"/>
  <c r="C39" i="6"/>
  <c r="A40" i="6"/>
  <c r="B40" i="6"/>
  <c r="C40" i="6"/>
  <c r="A41" i="6"/>
  <c r="B41" i="6"/>
  <c r="C41" i="6"/>
  <c r="A38" i="6"/>
  <c r="B38" i="6"/>
  <c r="C38" i="6"/>
  <c r="A36" i="6"/>
  <c r="B36" i="6"/>
  <c r="C36" i="6"/>
  <c r="A37" i="6"/>
  <c r="B37" i="6"/>
  <c r="C37" i="6"/>
  <c r="C35" i="6"/>
  <c r="B35" i="6"/>
  <c r="A35" i="6"/>
  <c r="E11" i="23" l="1"/>
  <c r="F11" i="23"/>
  <c r="G11" i="23"/>
  <c r="H11" i="23"/>
  <c r="I11" i="23"/>
  <c r="J11" i="23"/>
  <c r="D11" i="23"/>
  <c r="E10" i="23"/>
  <c r="F10" i="23"/>
  <c r="G10" i="23"/>
  <c r="H10" i="23"/>
  <c r="I10" i="23"/>
  <c r="J10" i="23"/>
  <c r="D10" i="23"/>
  <c r="E9" i="23"/>
  <c r="F9" i="23"/>
  <c r="G9" i="23"/>
  <c r="H9" i="23"/>
  <c r="I9" i="23"/>
  <c r="J9" i="23"/>
  <c r="D9" i="23"/>
  <c r="E8" i="23"/>
  <c r="F8" i="23"/>
  <c r="G8" i="23"/>
  <c r="H8" i="23"/>
  <c r="I8" i="23"/>
  <c r="J8" i="23"/>
  <c r="D8" i="23"/>
  <c r="E7" i="23"/>
  <c r="F7" i="23"/>
  <c r="G7" i="23"/>
  <c r="H7" i="23"/>
  <c r="I7" i="23"/>
  <c r="J7" i="23"/>
  <c r="D7" i="23"/>
  <c r="E6" i="23"/>
  <c r="F6" i="23"/>
  <c r="G6" i="23"/>
  <c r="H6" i="23"/>
  <c r="I6" i="23"/>
  <c r="J6" i="23"/>
  <c r="D6" i="23"/>
  <c r="H4" i="23"/>
  <c r="I4" i="23"/>
  <c r="J4" i="23"/>
  <c r="E5" i="23"/>
  <c r="F5" i="23"/>
  <c r="G5" i="23"/>
  <c r="H5" i="23"/>
  <c r="I5" i="23"/>
  <c r="J5" i="23"/>
  <c r="D5" i="23"/>
  <c r="D4" i="23"/>
  <c r="E4" i="23"/>
  <c r="F4" i="23"/>
  <c r="G4" i="23"/>
  <c r="H12" i="16"/>
  <c r="I12" i="16"/>
  <c r="J12" i="16"/>
  <c r="G12" i="16"/>
  <c r="G8" i="38"/>
  <c r="F8" i="38"/>
  <c r="E8" i="38"/>
  <c r="D8" i="38"/>
  <c r="H11" i="16"/>
  <c r="I11" i="16"/>
  <c r="J11" i="16"/>
  <c r="G11" i="16"/>
  <c r="G8" i="37"/>
  <c r="F8" i="37"/>
  <c r="E8" i="37"/>
  <c r="D8" i="37"/>
  <c r="H10" i="16"/>
  <c r="I10" i="16"/>
  <c r="J10" i="16"/>
  <c r="G10" i="16"/>
  <c r="G8" i="36"/>
  <c r="F8" i="36"/>
  <c r="E8" i="36"/>
  <c r="D8" i="36"/>
  <c r="H9" i="16"/>
  <c r="I9" i="16"/>
  <c r="J9" i="16"/>
  <c r="G9" i="16"/>
  <c r="G8" i="35"/>
  <c r="F8" i="35"/>
  <c r="E8" i="35"/>
  <c r="D8" i="35"/>
  <c r="H8" i="16"/>
  <c r="I8" i="16"/>
  <c r="J8" i="16"/>
  <c r="G8" i="16"/>
  <c r="G8" i="34"/>
  <c r="F8" i="34"/>
  <c r="E8" i="34"/>
  <c r="D8" i="34"/>
  <c r="H7" i="16"/>
  <c r="I7" i="16"/>
  <c r="J7" i="16"/>
  <c r="G7" i="16"/>
  <c r="G8" i="33"/>
  <c r="F8" i="33"/>
  <c r="E8" i="33"/>
  <c r="D8" i="33"/>
  <c r="I6" i="16"/>
  <c r="J6" i="16"/>
  <c r="H6" i="16"/>
  <c r="G6" i="16"/>
  <c r="G8" i="32"/>
  <c r="F8" i="32"/>
  <c r="E8" i="32"/>
  <c r="D8" i="32"/>
  <c r="J5" i="16"/>
  <c r="I5" i="16"/>
  <c r="H5" i="16"/>
  <c r="G5" i="16"/>
  <c r="F8" i="24"/>
  <c r="G8" i="24"/>
  <c r="E8" i="24"/>
  <c r="D8" i="24"/>
  <c r="C8" i="38" l="1"/>
  <c r="D7" i="38" s="1"/>
  <c r="C8" i="37"/>
  <c r="D7" i="37" s="1"/>
  <c r="C8" i="36"/>
  <c r="E7" i="36" s="1"/>
  <c r="C8" i="34"/>
  <c r="G7" i="34" s="1"/>
  <c r="C8" i="33"/>
  <c r="G7" i="33" s="1"/>
  <c r="E7" i="37"/>
  <c r="C8" i="35"/>
  <c r="F7" i="35" s="1"/>
  <c r="C8" i="32"/>
  <c r="G7" i="32" s="1"/>
  <c r="C8" i="24"/>
  <c r="F7" i="24" s="1"/>
  <c r="F7" i="38" l="1"/>
  <c r="G7" i="38"/>
  <c r="E7" i="38"/>
  <c r="F7" i="37"/>
  <c r="G7" i="37"/>
  <c r="G7" i="36"/>
  <c r="F7" i="36"/>
  <c r="D7" i="36"/>
  <c r="D7" i="33"/>
  <c r="D7" i="34"/>
  <c r="E7" i="34"/>
  <c r="F7" i="34"/>
  <c r="E7" i="33"/>
  <c r="F7" i="33"/>
  <c r="D7" i="35"/>
  <c r="G7" i="35"/>
  <c r="E7" i="35"/>
  <c r="F7" i="32"/>
  <c r="D7" i="32"/>
  <c r="E7" i="32"/>
  <c r="G7" i="24"/>
  <c r="E7" i="24"/>
  <c r="D7" i="24"/>
  <c r="M52" i="11"/>
  <c r="M50" i="11"/>
  <c r="M48" i="11"/>
  <c r="M49" i="11" s="1"/>
  <c r="M47" i="11"/>
  <c r="M44" i="11"/>
  <c r="M51" i="11" s="1"/>
  <c r="M84" i="11"/>
  <c r="M82" i="11"/>
  <c r="M80" i="11"/>
  <c r="M81" i="11" s="1"/>
  <c r="M79" i="11"/>
  <c r="M76" i="11"/>
  <c r="M85" i="11" s="1"/>
  <c r="M77" i="11" l="1"/>
  <c r="M78" i="11" s="1"/>
  <c r="M83" i="11"/>
  <c r="M53" i="11"/>
  <c r="M45" i="11"/>
  <c r="M46" i="11" s="1"/>
  <c r="M84" i="22"/>
  <c r="M82" i="22"/>
  <c r="M80" i="22"/>
  <c r="M81" i="22" s="1"/>
  <c r="M79" i="22"/>
  <c r="M76" i="22"/>
  <c r="M83" i="22" s="1"/>
  <c r="M52" i="22"/>
  <c r="M50" i="22"/>
  <c r="M48" i="22"/>
  <c r="M49" i="22" s="1"/>
  <c r="M47" i="22"/>
  <c r="M44" i="22"/>
  <c r="M45" i="22" s="1"/>
  <c r="M52" i="21"/>
  <c r="M84" i="18"/>
  <c r="M82" i="18"/>
  <c r="M80" i="18"/>
  <c r="M81" i="18" s="1"/>
  <c r="M79" i="18"/>
  <c r="M76" i="18"/>
  <c r="M85" i="18" s="1"/>
  <c r="M52" i="18"/>
  <c r="M50" i="18"/>
  <c r="M48" i="18"/>
  <c r="M49" i="18" s="1"/>
  <c r="M47" i="18"/>
  <c r="M44" i="18"/>
  <c r="M51" i="18" s="1"/>
  <c r="M82" i="21"/>
  <c r="M79" i="21"/>
  <c r="M84" i="21"/>
  <c r="M80" i="21"/>
  <c r="M81" i="21" s="1"/>
  <c r="M76" i="21"/>
  <c r="M83" i="21" s="1"/>
  <c r="M86" i="11" l="1"/>
  <c r="M54" i="11"/>
  <c r="M51" i="22"/>
  <c r="M53" i="22"/>
  <c r="M77" i="22"/>
  <c r="M78" i="22" s="1"/>
  <c r="M85" i="22"/>
  <c r="M46" i="22"/>
  <c r="M83" i="18"/>
  <c r="M77" i="18"/>
  <c r="M45" i="18"/>
  <c r="M46" i="18" s="1"/>
  <c r="M53" i="18"/>
  <c r="M77" i="21"/>
  <c r="M78" i="21" s="1"/>
  <c r="M85" i="21"/>
  <c r="M48" i="21"/>
  <c r="M49" i="21" s="1"/>
  <c r="M47" i="21"/>
  <c r="M54" i="22" l="1"/>
  <c r="M86" i="22"/>
  <c r="M78" i="18"/>
  <c r="M86" i="18" s="1"/>
  <c r="M54" i="18"/>
  <c r="M86" i="21"/>
  <c r="M50" i="21" l="1"/>
  <c r="M44" i="21"/>
  <c r="M53" i="21" s="1"/>
  <c r="M51" i="21" l="1"/>
  <c r="M45" i="21"/>
  <c r="M46" i="21" s="1"/>
  <c r="M54" i="21" l="1"/>
  <c r="M27" i="9" l="1"/>
  <c r="M26" i="9"/>
  <c r="D27" i="9"/>
  <c r="D26" i="9"/>
  <c r="C27" i="9"/>
  <c r="C26" i="9"/>
  <c r="B27" i="9"/>
  <c r="B26" i="9"/>
  <c r="M23" i="9"/>
  <c r="M22" i="9"/>
  <c r="D23" i="9"/>
  <c r="D22" i="9"/>
  <c r="C23" i="9"/>
  <c r="C22" i="9"/>
  <c r="B23" i="9"/>
  <c r="B22" i="9"/>
  <c r="M21" i="9"/>
  <c r="M20" i="9"/>
  <c r="M19" i="9"/>
  <c r="D21" i="9"/>
  <c r="D20" i="9"/>
  <c r="D19" i="9"/>
  <c r="C21" i="9"/>
  <c r="C20" i="9"/>
  <c r="C19" i="9"/>
  <c r="B20" i="9"/>
  <c r="B21" i="9"/>
  <c r="B19" i="9"/>
  <c r="M18" i="9"/>
  <c r="M17" i="9"/>
  <c r="M16" i="9"/>
  <c r="M15" i="9"/>
  <c r="M14" i="9"/>
  <c r="M13" i="9"/>
  <c r="D18" i="9"/>
  <c r="D17" i="9"/>
  <c r="D16" i="9"/>
  <c r="D15" i="9"/>
  <c r="D14" i="9"/>
  <c r="D13" i="9"/>
  <c r="C18" i="9"/>
  <c r="C17" i="9"/>
  <c r="C16" i="9"/>
  <c r="C15" i="9"/>
  <c r="C14" i="9"/>
  <c r="C13" i="9"/>
  <c r="B18" i="9"/>
  <c r="B14" i="9"/>
  <c r="B15" i="9"/>
  <c r="B16" i="9"/>
  <c r="B17" i="9"/>
  <c r="B13" i="9"/>
  <c r="M25" i="9" l="1"/>
  <c r="M24" i="9"/>
  <c r="D25" i="9"/>
  <c r="D24" i="9"/>
  <c r="C25" i="9"/>
  <c r="C24" i="9"/>
  <c r="B25" i="9"/>
  <c r="B24" i="9"/>
  <c r="M12" i="9"/>
  <c r="D12" i="9"/>
  <c r="D11" i="9"/>
  <c r="C12" i="9"/>
  <c r="C11" i="9"/>
  <c r="D10" i="9"/>
  <c r="C10" i="9"/>
  <c r="B12" i="9"/>
  <c r="B11" i="9"/>
  <c r="B10" i="9"/>
  <c r="M9" i="9"/>
  <c r="M8" i="9"/>
  <c r="M7" i="9"/>
  <c r="M6" i="9"/>
  <c r="D9" i="9"/>
  <c r="D8" i="9"/>
  <c r="D7" i="9"/>
  <c r="D6" i="9"/>
  <c r="C9" i="9"/>
  <c r="C8" i="9"/>
  <c r="C7" i="9"/>
  <c r="C6" i="9"/>
  <c r="B7" i="9"/>
  <c r="B8" i="9"/>
  <c r="B9" i="9"/>
  <c r="B6" i="9"/>
  <c r="L12" i="16" l="1"/>
  <c r="L11" i="16"/>
  <c r="L10" i="16"/>
  <c r="B41" i="11" s="1"/>
  <c r="L9" i="16"/>
  <c r="L8" i="16"/>
  <c r="L7" i="16"/>
  <c r="L6" i="16"/>
  <c r="L5" i="16"/>
  <c r="F42" i="11" l="1"/>
  <c r="A41" i="11"/>
  <c r="K12" i="16"/>
  <c r="F64" i="22"/>
  <c r="K26" i="9" s="1"/>
  <c r="B41" i="22"/>
  <c r="F42" i="22" s="1"/>
  <c r="F96" i="22"/>
  <c r="K27" i="9" s="1"/>
  <c r="B73" i="22"/>
  <c r="F74" i="22" s="1"/>
  <c r="B73" i="21"/>
  <c r="B41" i="21"/>
  <c r="F55" i="21" s="1"/>
  <c r="F96" i="21"/>
  <c r="K23" i="9" s="1"/>
  <c r="F64" i="21"/>
  <c r="K22" i="9" s="1"/>
  <c r="D62" i="20"/>
  <c r="K19" i="9" s="1"/>
  <c r="B41" i="20"/>
  <c r="L19" i="9" s="1"/>
  <c r="D62" i="10"/>
  <c r="K6" i="9" s="1"/>
  <c r="B105" i="20"/>
  <c r="L21" i="9" s="1"/>
  <c r="D94" i="20"/>
  <c r="K20" i="9" s="1"/>
  <c r="B73" i="20"/>
  <c r="L20" i="9" s="1"/>
  <c r="D126" i="20"/>
  <c r="K21" i="9" s="1"/>
  <c r="D222" i="19"/>
  <c r="K18" i="9" s="1"/>
  <c r="D158" i="19"/>
  <c r="K16" i="9" s="1"/>
  <c r="B201" i="19"/>
  <c r="L18" i="9" s="1"/>
  <c r="B137" i="19"/>
  <c r="L16" i="9" s="1"/>
  <c r="D190" i="19"/>
  <c r="K17" i="9" s="1"/>
  <c r="B169" i="19"/>
  <c r="L17" i="9" s="1"/>
  <c r="D126" i="19"/>
  <c r="K15" i="9" s="1"/>
  <c r="B105" i="19"/>
  <c r="L15" i="9" s="1"/>
  <c r="K6" i="16"/>
  <c r="D94" i="19"/>
  <c r="K14" i="9" s="1"/>
  <c r="B73" i="19"/>
  <c r="L14" i="9" s="1"/>
  <c r="D62" i="19"/>
  <c r="K13" i="9" s="1"/>
  <c r="B41" i="19"/>
  <c r="L13" i="9" s="1"/>
  <c r="F96" i="11"/>
  <c r="K29" i="9" s="1"/>
  <c r="B73" i="11"/>
  <c r="F64" i="11"/>
  <c r="K28" i="9" s="1"/>
  <c r="F64" i="18"/>
  <c r="K24" i="9" s="1"/>
  <c r="B41" i="18"/>
  <c r="F42" i="18" s="1"/>
  <c r="F96" i="18"/>
  <c r="K25" i="9" s="1"/>
  <c r="B73" i="18"/>
  <c r="F74" i="18" s="1"/>
  <c r="D94" i="12"/>
  <c r="K11" i="9" s="1"/>
  <c r="B73" i="12"/>
  <c r="L11" i="9" s="1"/>
  <c r="B105" i="12"/>
  <c r="L12" i="9" s="1"/>
  <c r="D126" i="12"/>
  <c r="K12" i="9" s="1"/>
  <c r="D126" i="2"/>
  <c r="D62" i="12"/>
  <c r="K10" i="9" s="1"/>
  <c r="B41" i="12"/>
  <c r="L10" i="9" s="1"/>
  <c r="D158" i="10"/>
  <c r="K9" i="9" s="1"/>
  <c r="B137" i="10"/>
  <c r="L9" i="9" s="1"/>
  <c r="D126" i="10"/>
  <c r="K8" i="9" s="1"/>
  <c r="B105" i="10"/>
  <c r="K5" i="16"/>
  <c r="D94" i="10"/>
  <c r="K7" i="9" s="1"/>
  <c r="B73" i="10"/>
  <c r="K8" i="16"/>
  <c r="B41" i="10"/>
  <c r="K10" i="16"/>
  <c r="K9" i="16"/>
  <c r="B105" i="2"/>
  <c r="D62" i="2"/>
  <c r="B73" i="2"/>
  <c r="D94" i="2"/>
  <c r="K11" i="16"/>
  <c r="B137" i="2"/>
  <c r="G144" i="2" s="1"/>
  <c r="D158" i="2"/>
  <c r="K7" i="16"/>
  <c r="B41" i="2"/>
  <c r="M29" i="9"/>
  <c r="M28" i="9"/>
  <c r="D29" i="9"/>
  <c r="C29" i="9"/>
  <c r="D28" i="9"/>
  <c r="B29" i="9"/>
  <c r="B28" i="9"/>
  <c r="C28" i="9"/>
  <c r="L8" i="9" l="1"/>
  <c r="A1" i="10"/>
  <c r="F74" i="11"/>
  <c r="A73" i="11"/>
  <c r="J29" i="9" s="1"/>
  <c r="Q29" i="9" s="1"/>
  <c r="O29" i="9" s="1"/>
  <c r="J532" i="42" s="1"/>
  <c r="A73" i="21"/>
  <c r="J23" i="9" s="1"/>
  <c r="Q23" i="9" s="1"/>
  <c r="O23" i="9" s="1"/>
  <c r="J430" i="42" s="1"/>
  <c r="F74" i="21"/>
  <c r="F87" i="11"/>
  <c r="G29" i="9" s="1"/>
  <c r="F55" i="11"/>
  <c r="G28" i="9" s="1"/>
  <c r="L26" i="9"/>
  <c r="F55" i="22"/>
  <c r="G26" i="9" s="1"/>
  <c r="A41" i="22"/>
  <c r="J26" i="9" s="1"/>
  <c r="Q26" i="9" s="1"/>
  <c r="O26" i="9" s="1"/>
  <c r="J486" i="42" s="1"/>
  <c r="L27" i="9"/>
  <c r="F87" i="22"/>
  <c r="G27" i="9" s="1"/>
  <c r="A73" i="22"/>
  <c r="J27" i="9" s="1"/>
  <c r="Q27" i="9" s="1"/>
  <c r="O27" i="9" s="1"/>
  <c r="J498" i="42" s="1"/>
  <c r="L24" i="9"/>
  <c r="F55" i="18"/>
  <c r="G24" i="9" s="1"/>
  <c r="A41" i="18"/>
  <c r="J24" i="9" s="1"/>
  <c r="Q24" i="9" s="1"/>
  <c r="O24" i="9" s="1"/>
  <c r="J452" i="42" s="1"/>
  <c r="L25" i="9"/>
  <c r="F87" i="18"/>
  <c r="G25" i="9" s="1"/>
  <c r="A73" i="18"/>
  <c r="J25" i="9" s="1"/>
  <c r="Q25" i="9" s="1"/>
  <c r="O25" i="9" s="1"/>
  <c r="J464" i="42" s="1"/>
  <c r="L22" i="9"/>
  <c r="L23" i="9"/>
  <c r="L6" i="9"/>
  <c r="G43" i="10"/>
  <c r="F6" i="9" s="1"/>
  <c r="G48" i="10"/>
  <c r="G6" i="9" s="1"/>
  <c r="L7" i="9"/>
  <c r="G75" i="10"/>
  <c r="F7" i="9" s="1"/>
  <c r="G58" i="2"/>
  <c r="G48" i="2"/>
  <c r="G43" i="2"/>
  <c r="D60" i="2"/>
  <c r="F42" i="21"/>
  <c r="G22" i="9"/>
  <c r="F87" i="21"/>
  <c r="G23" i="9" s="1"/>
  <c r="G58" i="20"/>
  <c r="G43" i="20"/>
  <c r="F19" i="9" s="1"/>
  <c r="G48" i="20"/>
  <c r="G19" i="9" s="1"/>
  <c r="A41" i="20"/>
  <c r="J19" i="9" s="1"/>
  <c r="D52" i="6" s="1"/>
  <c r="E52" i="6" s="1"/>
  <c r="F52" i="6" s="1"/>
  <c r="D60" i="20"/>
  <c r="D92" i="20"/>
  <c r="G90" i="20"/>
  <c r="G75" i="20"/>
  <c r="F20" i="9" s="1"/>
  <c r="G80" i="20"/>
  <c r="G20" i="9" s="1"/>
  <c r="A73" i="20"/>
  <c r="J20" i="9" s="1"/>
  <c r="D53" i="6" s="1"/>
  <c r="E53" i="6" s="1"/>
  <c r="F53" i="6" s="1"/>
  <c r="G107" i="20"/>
  <c r="F21" i="9" s="1"/>
  <c r="G112" i="20"/>
  <c r="G21" i="9" s="1"/>
  <c r="G122" i="20"/>
  <c r="D124" i="20"/>
  <c r="A105" i="20"/>
  <c r="J21" i="9" s="1"/>
  <c r="D54" i="6" s="1"/>
  <c r="E54" i="6" s="1"/>
  <c r="F54" i="6" s="1"/>
  <c r="D220" i="19"/>
  <c r="G208" i="19"/>
  <c r="G18" i="9" s="1"/>
  <c r="G203" i="19"/>
  <c r="F18" i="9" s="1"/>
  <c r="G218" i="19"/>
  <c r="A201" i="19"/>
  <c r="J18" i="9" s="1"/>
  <c r="D51" i="6" s="1"/>
  <c r="E51" i="6" s="1"/>
  <c r="F51" i="6" s="1"/>
  <c r="D188" i="19"/>
  <c r="G171" i="19"/>
  <c r="F17" i="9" s="1"/>
  <c r="G176" i="19"/>
  <c r="G17" i="9" s="1"/>
  <c r="A169" i="19"/>
  <c r="J17" i="9" s="1"/>
  <c r="D50" i="6" s="1"/>
  <c r="E50" i="6" s="1"/>
  <c r="F50" i="6" s="1"/>
  <c r="G186" i="19"/>
  <c r="D156" i="19"/>
  <c r="G154" i="19"/>
  <c r="A137" i="19"/>
  <c r="J16" i="9" s="1"/>
  <c r="D49" i="6" s="1"/>
  <c r="E49" i="6" s="1"/>
  <c r="F49" i="6" s="1"/>
  <c r="G144" i="19"/>
  <c r="G16" i="9" s="1"/>
  <c r="G139" i="19"/>
  <c r="F16" i="9" s="1"/>
  <c r="G90" i="19"/>
  <c r="G75" i="19"/>
  <c r="F14" i="9" s="1"/>
  <c r="D92" i="19"/>
  <c r="G80" i="19"/>
  <c r="G14" i="9" s="1"/>
  <c r="A73" i="19"/>
  <c r="J14" i="9" s="1"/>
  <c r="D47" i="6" s="1"/>
  <c r="E47" i="6" s="1"/>
  <c r="F47" i="6" s="1"/>
  <c r="G58" i="19"/>
  <c r="G43" i="19"/>
  <c r="F13" i="9" s="1"/>
  <c r="G48" i="19"/>
  <c r="G13" i="9" s="1"/>
  <c r="D60" i="19"/>
  <c r="A41" i="19"/>
  <c r="J13" i="9" s="1"/>
  <c r="D46" i="6" s="1"/>
  <c r="E46" i="6" s="1"/>
  <c r="F46" i="6" s="1"/>
  <c r="D124" i="19"/>
  <c r="G107" i="19"/>
  <c r="F15" i="9" s="1"/>
  <c r="G122" i="19"/>
  <c r="G112" i="19"/>
  <c r="G15" i="9" s="1"/>
  <c r="A105" i="19"/>
  <c r="J15" i="9" s="1"/>
  <c r="D48" i="6" s="1"/>
  <c r="E48" i="6" s="1"/>
  <c r="F48" i="6" s="1"/>
  <c r="A73" i="12"/>
  <c r="J11" i="9" s="1"/>
  <c r="D44" i="6" s="1"/>
  <c r="E44" i="6" s="1"/>
  <c r="F44" i="6" s="1"/>
  <c r="G75" i="12"/>
  <c r="F11" i="9" s="1"/>
  <c r="D92" i="12"/>
  <c r="G90" i="12"/>
  <c r="G80" i="12"/>
  <c r="G11" i="9" s="1"/>
  <c r="A105" i="12"/>
  <c r="J12" i="9" s="1"/>
  <c r="D45" i="6" s="1"/>
  <c r="E45" i="6" s="1"/>
  <c r="F45" i="6" s="1"/>
  <c r="D124" i="12"/>
  <c r="G107" i="12"/>
  <c r="F12" i="9" s="1"/>
  <c r="G122" i="12"/>
  <c r="G112" i="12"/>
  <c r="G12" i="9" s="1"/>
  <c r="G48" i="12"/>
  <c r="G10" i="9" s="1"/>
  <c r="A41" i="12"/>
  <c r="J10" i="9" s="1"/>
  <c r="D43" i="6" s="1"/>
  <c r="E43" i="6" s="1"/>
  <c r="F43" i="6" s="1"/>
  <c r="D60" i="12"/>
  <c r="G43" i="12"/>
  <c r="F10" i="9" s="1"/>
  <c r="G58" i="12"/>
  <c r="G107" i="2"/>
  <c r="G112" i="2"/>
  <c r="G122" i="2"/>
  <c r="D124" i="2"/>
  <c r="A137" i="10"/>
  <c r="J9" i="9" s="1"/>
  <c r="D42" i="6" s="1"/>
  <c r="E42" i="6" s="1"/>
  <c r="F42" i="6" s="1"/>
  <c r="G139" i="10"/>
  <c r="F9" i="9" s="1"/>
  <c r="D156" i="10"/>
  <c r="G154" i="10"/>
  <c r="G144" i="10"/>
  <c r="G9" i="9" s="1"/>
  <c r="G107" i="10"/>
  <c r="F8" i="9" s="1"/>
  <c r="G112" i="10"/>
  <c r="G8" i="9" s="1"/>
  <c r="A105" i="10"/>
  <c r="J8" i="9" s="1"/>
  <c r="D41" i="6" s="1"/>
  <c r="E41" i="6" s="1"/>
  <c r="F41" i="6" s="1"/>
  <c r="D124" i="10"/>
  <c r="G122" i="10"/>
  <c r="A73" i="10"/>
  <c r="J7" i="9" s="1"/>
  <c r="D40" i="6" s="1"/>
  <c r="E40" i="6" s="1"/>
  <c r="F40" i="6" s="1"/>
  <c r="G90" i="10"/>
  <c r="G80" i="10"/>
  <c r="G7" i="9" s="1"/>
  <c r="D92" i="10"/>
  <c r="G58" i="10"/>
  <c r="A41" i="10"/>
  <c r="J6" i="9" s="1"/>
  <c r="D39" i="6" s="1"/>
  <c r="E39" i="6" s="1"/>
  <c r="F39" i="6" s="1"/>
  <c r="D60" i="10"/>
  <c r="L29" i="9"/>
  <c r="L28" i="9"/>
  <c r="A137" i="2"/>
  <c r="J5" i="9" s="1"/>
  <c r="D38" i="6" s="1"/>
  <c r="E38" i="6" s="1"/>
  <c r="F38" i="6" s="1"/>
  <c r="L5" i="9"/>
  <c r="A105" i="2"/>
  <c r="J4" i="9" s="1"/>
  <c r="D37" i="6" s="1"/>
  <c r="E37" i="6" s="1"/>
  <c r="F37" i="6" s="1"/>
  <c r="L4" i="9"/>
  <c r="A41" i="2"/>
  <c r="J2" i="9" s="1"/>
  <c r="D35" i="6" s="1"/>
  <c r="E35" i="6" s="1"/>
  <c r="L2" i="9"/>
  <c r="A73" i="2"/>
  <c r="J3" i="9" s="1"/>
  <c r="D36" i="6" s="1"/>
  <c r="E36" i="6" s="1"/>
  <c r="F36" i="6" s="1"/>
  <c r="L3" i="9"/>
  <c r="G139" i="2"/>
  <c r="G75" i="2"/>
  <c r="G80" i="2"/>
  <c r="D156" i="2"/>
  <c r="G154" i="2"/>
  <c r="D92" i="2"/>
  <c r="G90" i="2"/>
  <c r="AC57" i="14"/>
  <c r="AB57" i="14"/>
  <c r="AB58" i="14" s="1"/>
  <c r="AA57" i="14"/>
  <c r="Z58" i="14" s="1"/>
  <c r="Z57" i="14"/>
  <c r="Y57" i="14"/>
  <c r="X57" i="14"/>
  <c r="X58" i="14" s="1"/>
  <c r="W57" i="14"/>
  <c r="V58" i="14" s="1"/>
  <c r="V57" i="14"/>
  <c r="U57" i="14"/>
  <c r="T57" i="14"/>
  <c r="S57" i="14"/>
  <c r="S58" i="14" s="1"/>
  <c r="R57" i="14"/>
  <c r="Q57" i="14"/>
  <c r="P57" i="14"/>
  <c r="O57" i="14"/>
  <c r="N57" i="14"/>
  <c r="M57" i="14"/>
  <c r="M58" i="14" s="1"/>
  <c r="L57" i="14"/>
  <c r="K57" i="14"/>
  <c r="J58" i="14" s="1"/>
  <c r="J57" i="14"/>
  <c r="I57" i="14"/>
  <c r="H57" i="14"/>
  <c r="G57" i="14"/>
  <c r="F58" i="14" s="1"/>
  <c r="F57" i="14"/>
  <c r="E57" i="14"/>
  <c r="D57" i="14"/>
  <c r="C57" i="14"/>
  <c r="B57" i="14"/>
  <c r="B58" i="14" s="1"/>
  <c r="AD56" i="14"/>
  <c r="AD55" i="14"/>
  <c r="AD54" i="14"/>
  <c r="AD53" i="14"/>
  <c r="AD52" i="14"/>
  <c r="AD51" i="14"/>
  <c r="AD50" i="14"/>
  <c r="AD49" i="14"/>
  <c r="M43" i="6" l="1"/>
  <c r="I27" i="9"/>
  <c r="D60" i="6"/>
  <c r="E60" i="6" s="1"/>
  <c r="F60" i="6" s="1"/>
  <c r="I26" i="9"/>
  <c r="D59" i="6"/>
  <c r="E59" i="6" s="1"/>
  <c r="F59" i="6" s="1"/>
  <c r="I29" i="9"/>
  <c r="D62" i="6"/>
  <c r="E62" i="6" s="1"/>
  <c r="F62" i="6" s="1"/>
  <c r="I24" i="9"/>
  <c r="D57" i="6"/>
  <c r="E57" i="6" s="1"/>
  <c r="F57" i="6" s="1"/>
  <c r="I25" i="9"/>
  <c r="D58" i="6"/>
  <c r="E58" i="6" s="1"/>
  <c r="F58" i="6" s="1"/>
  <c r="M45" i="6"/>
  <c r="F35" i="6"/>
  <c r="M41" i="6" s="1"/>
  <c r="M42" i="6"/>
  <c r="I23" i="9"/>
  <c r="D56" i="6"/>
  <c r="E56" i="6" s="1"/>
  <c r="F56" i="6" s="1"/>
  <c r="M44" i="6"/>
  <c r="N27" i="9"/>
  <c r="M498" i="42" s="1"/>
  <c r="N26" i="9"/>
  <c r="M486" i="42" s="1"/>
  <c r="N23" i="9"/>
  <c r="M430" i="42" s="1"/>
  <c r="N20" i="9"/>
  <c r="M362" i="42" s="1"/>
  <c r="I20" i="9"/>
  <c r="O20" i="9" s="1"/>
  <c r="J362" i="42" s="1"/>
  <c r="I21" i="9"/>
  <c r="O21" i="9" s="1"/>
  <c r="J384" i="42" s="1"/>
  <c r="N21" i="9"/>
  <c r="M384" i="42" s="1"/>
  <c r="N19" i="9"/>
  <c r="M350" i="42" s="1"/>
  <c r="I19" i="9"/>
  <c r="O19" i="9" s="1"/>
  <c r="J350" i="42" s="1"/>
  <c r="N13" i="9"/>
  <c r="M248" i="42" s="1"/>
  <c r="I13" i="9"/>
  <c r="O13" i="9" s="1"/>
  <c r="J248" i="42" s="1"/>
  <c r="I14" i="9"/>
  <c r="O14" i="9" s="1"/>
  <c r="J260" i="42" s="1"/>
  <c r="N14" i="9"/>
  <c r="M260" i="42" s="1"/>
  <c r="I15" i="9"/>
  <c r="O15" i="9" s="1"/>
  <c r="J282" i="42" s="1"/>
  <c r="N15" i="9"/>
  <c r="M282" i="42" s="1"/>
  <c r="I16" i="9"/>
  <c r="O16" i="9" s="1"/>
  <c r="J294" i="42" s="1"/>
  <c r="N16" i="9"/>
  <c r="M294" i="42" s="1"/>
  <c r="I17" i="9"/>
  <c r="O17" i="9" s="1"/>
  <c r="J316" i="42" s="1"/>
  <c r="N17" i="9"/>
  <c r="M316" i="42" s="1"/>
  <c r="N18" i="9"/>
  <c r="M328" i="42" s="1"/>
  <c r="I18" i="9"/>
  <c r="O18" i="9" s="1"/>
  <c r="J328" i="42" s="1"/>
  <c r="I9" i="9"/>
  <c r="O9" i="9" s="1"/>
  <c r="J158" i="42" s="1"/>
  <c r="N9" i="9"/>
  <c r="M158" i="42" s="1"/>
  <c r="I6" i="9"/>
  <c r="O6" i="9" s="1"/>
  <c r="J112" i="42" s="1"/>
  <c r="N6" i="9"/>
  <c r="M112" i="42" s="1"/>
  <c r="I8" i="9"/>
  <c r="O8" i="9" s="1"/>
  <c r="J146" i="42" s="1"/>
  <c r="N8" i="9"/>
  <c r="M146" i="42" s="1"/>
  <c r="N7" i="9"/>
  <c r="M124" i="42" s="1"/>
  <c r="I7" i="9"/>
  <c r="O7" i="9" s="1"/>
  <c r="J124" i="42" s="1"/>
  <c r="N24" i="9"/>
  <c r="M452" i="42" s="1"/>
  <c r="N25" i="9"/>
  <c r="M464" i="42" s="1"/>
  <c r="N10" i="9"/>
  <c r="M180" i="42" s="1"/>
  <c r="I10" i="9"/>
  <c r="O10" i="9" s="1"/>
  <c r="J180" i="42" s="1"/>
  <c r="I12" i="9"/>
  <c r="O12" i="9" s="1"/>
  <c r="J214" i="42" s="1"/>
  <c r="N12" i="9"/>
  <c r="M214" i="42" s="1"/>
  <c r="I11" i="9"/>
  <c r="O11" i="9" s="1"/>
  <c r="J192" i="42" s="1"/>
  <c r="N11" i="9"/>
  <c r="M192" i="42" s="1"/>
  <c r="N2" i="9"/>
  <c r="M44" i="42" s="1"/>
  <c r="N5" i="9"/>
  <c r="M90" i="42" s="1"/>
  <c r="N3" i="9"/>
  <c r="M56" i="42" s="1"/>
  <c r="N4" i="9"/>
  <c r="M78" i="42" s="1"/>
  <c r="N29" i="9"/>
  <c r="M532" i="42" s="1"/>
  <c r="I3" i="9"/>
  <c r="O3" i="9" s="1"/>
  <c r="J56" i="42" s="1"/>
  <c r="I4" i="9"/>
  <c r="O4" i="9" s="1"/>
  <c r="J78" i="42" s="1"/>
  <c r="I2" i="9"/>
  <c r="O2" i="9" s="1"/>
  <c r="J44" i="42" s="1"/>
  <c r="I5" i="9"/>
  <c r="O5" i="9" s="1"/>
  <c r="J90" i="42" s="1"/>
  <c r="M5" i="9"/>
  <c r="M4" i="9"/>
  <c r="M3" i="9"/>
  <c r="M2" i="9"/>
  <c r="K5" i="9"/>
  <c r="K4" i="9"/>
  <c r="K3" i="9"/>
  <c r="K2" i="9"/>
  <c r="G5" i="9"/>
  <c r="G4" i="9"/>
  <c r="G3" i="9"/>
  <c r="G2" i="9"/>
  <c r="F5" i="9"/>
  <c r="F4" i="9"/>
  <c r="F3" i="9"/>
  <c r="B3" i="9"/>
  <c r="B4" i="9"/>
  <c r="B5" i="9"/>
  <c r="B2" i="9"/>
  <c r="D4" i="9"/>
  <c r="D5" i="9"/>
  <c r="C5" i="9"/>
  <c r="C4" i="9"/>
  <c r="C3" i="9"/>
  <c r="D3" i="9"/>
  <c r="M48" i="6" l="1"/>
  <c r="M47" i="6"/>
  <c r="F2" i="9"/>
  <c r="C2" i="9"/>
  <c r="D2" i="9"/>
  <c r="J28" i="9" l="1"/>
  <c r="Q28" i="9" s="1"/>
  <c r="O28" i="9" s="1"/>
  <c r="J520" i="42" s="1"/>
  <c r="I28" i="9" l="1"/>
  <c r="D61" i="6"/>
  <c r="E61" i="6" s="1"/>
  <c r="F61" i="6" s="1"/>
  <c r="M49" i="6" s="1"/>
  <c r="N28" i="9"/>
  <c r="M520" i="42" s="1"/>
  <c r="A41" i="21"/>
  <c r="J22" i="9" s="1"/>
  <c r="Q22" i="9" s="1"/>
  <c r="O22" i="9" s="1"/>
  <c r="J418" i="42" s="1"/>
  <c r="I22" i="9" l="1"/>
  <c r="D55" i="6"/>
  <c r="E55" i="6" s="1"/>
  <c r="F55" i="6" s="1"/>
  <c r="M46" i="6" s="1"/>
  <c r="N22" i="9"/>
  <c r="M418"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84C6C333-AD77-4A2F-BED1-5E9380CB7B09}">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snazí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142A4080-8E3B-49C4-800D-A7194B8545C0}">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43" authorId="0" shapeId="0" xr:uid="{3981B65C-2229-4218-BD53-47D974B7903A}">
      <text>
        <r>
          <rPr>
            <sz val="9"/>
            <color indexed="81"/>
            <rFont val="Tahoma"/>
            <family val="2"/>
          </rPr>
          <t xml:space="preserve">Cyklus PDCA (Plánuj, Realizuj, Kontroluj, Konaj) zohráva dôležitú úlohu pri tvorbe a implementácii stratégie a plánovania v organizáciách verejnej správy. Zvážte, či sa tvorba stratégie začína  zhromažďovaním spoľahlivých informácií o súčasných a budúcich potrebách všetkých relevantných zainteresovaných strán, o internej výkonnosti organizácie a o schopnostiach organizácie reagovať na zmeny vo vonkajšom prostredí, vrátane reforiem verejného sektora na národnej a európskej úrovni. Kľúčovým momentom pri tvorbe stratégie je stanovenie strategických cieľov a určenie podmienok na dosiahnutie týchto cieľov. To všetko musí byť založené na spoľahlivej  analýze a riadení rizík. Tieto informácie sú nevyhnutné na podporu procesu strategického a operatívneho plánovania. Sú tiež základom na nasmerovanie plánovaného zlepšovania organizačnej výkonnosti. Zvážte, či je pravidelné preskúmavanie realizované spolu so zainteresovanými stranami, aby sa monitorovali ich meniace sa potreby a spokojnosť - nevyhnutný predpoklad pre kvalitu plánovaných výsledkov.
</t>
        </r>
      </text>
    </comment>
    <comment ref="G75" authorId="0" shapeId="0" xr:uid="{9D22B681-48E8-456A-963F-6ACDE84009C4}">
      <text>
        <r>
          <rPr>
            <sz val="9"/>
            <color indexed="81"/>
            <rFont val="Tahoma"/>
            <family val="2"/>
          </rPr>
          <t xml:space="preserve">Zvážte, či vytváranie stratégie vo Vašej organizácii znamená definovanie strategických cieľov pre organizáciu verejnej správy v súlade s verejnými politikami, potrebami relevantných zainteresovaných strán a víziou vodcov. Zvážte, či sa pri danom procese berú do úvahy dostupné manažérske informácie, ako aj informácie o vývoji vonkajšieho prostredia. Strategické priority a rozhodnutia vrcholového manažmentu by mali zabezpečiť jasné ciele týkajúce sa výstupov a výsledkov a zdrojov na ich dosiahnutie. Zvážte, či je súčasťou Vašej stratégie aj perspektíva spoločenskej zodpovednosti. Zvážte, či máte vo fáze plánovania zadefinované indikátory a systémy monitorovania výsledkov, ktoré sa používajú v jednotlivých fázach vykonávania. Vytvára stratégia a plány základ pre meranie výsledkov, ktoré sa hodnotia v kritériách týkajúcich sa občanov/zákazníkov (kritérium 6), zamestnancov (kritérium 7), spoločenskej zodpovednosti (kritérium 8) a kľúčovej výkonnosti (kritérium 9)?
</t>
        </r>
      </text>
    </comment>
    <comment ref="G107" authorId="0" shapeId="0" xr:uid="{34638FED-5115-4406-833F-83BD7E281C5D}">
      <text>
        <r>
          <rPr>
            <sz val="9"/>
            <color indexed="81"/>
            <rFont val="Tahoma"/>
            <family val="2"/>
          </rPr>
          <t>Schopnosť organizácie rozvinúť svoju stratégiu závisí od kvality plánov a programov detailne rozpracovaných do cieľov a výsledkov očakávaných z každej organizačnej úrovne, ako aj od zamestnancov. Zvážte, či sú Vaše relevantné zainteresované strany a zamestnanci na rôznych organizačných úrovniach dobre informovaní o zámeroch a cieľoch, ktoré sa ich týkajú, aby sa zaručila účinná a jednotná realizácia stratégie. Zhodnoťte, či má organizácia stratégiu rozpracovanú na každej úrovni organizácie - z úrovne celej organizácie, cez organizačné útvary až po jednotlivca. Zabezpečujú vodcovia vhodné podmienky na implementáciu stratégie a plánov, ich komunikovanie so zainteresovanými stranami a ich optimalizáciu/revidovanie na základe vlastných zistení počas kontroly? Zvážte, či v  organizácii monitorujete implementáciu svojej stratégie a plánovania a v prípade potreby prispôsobujete postupy a procesy a, ak je to nutné, aktualizujete ich a prispôsobujete ich? Zhodnoťte, aké komunikačné kanály využívate pri komunikácii tejto témy s jednotlivými zainteresovanými stranami?</t>
        </r>
      </text>
    </comment>
    <comment ref="G139" authorId="0" shapeId="0" xr:uid="{D2D22BAC-6EAC-4BDB-BC0E-8D14AF3028CF}">
      <text>
        <r>
          <rPr>
            <sz val="9"/>
            <color indexed="81"/>
            <rFont val="Tahoma"/>
            <family val="2"/>
          </rPr>
          <t>Efektívny verejný sektor potrebuje zabezpečiť pružnosť a odolnosť organizácií, aby mohli inovovať a meniť postupy za účelom vysporiadania sa s novými očakávaniami občanov/zákazníkov, zvýšenia kvality služieb a zníženia nákladov. Ako pristupujete v organizácii k inováciám? Implementáciou inovatívnych metód a procesov poskytovania služieb alebo tovarov? Novými metódami programov manažérstva práce? Zavedením inovovaných služieb alebo tovarov, ktoré majú vyššiu pridanú hodnotu pre občanov a zákazníkov? Hlavnou zodpovednosťou vodcov je preto vytvárať otvorený a podporný prístup k návrhom na zlepšenie a komunikovať o nich, nech prichádzajú odkiaľkoľvek. Zhodnoťte, akým spôsobom sa toto deje u Vás.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43" authorId="0" shapeId="0" xr:uid="{76F30990-D7AB-4FBF-AB0B-3C24FE550067}">
      <text>
        <r>
          <rPr>
            <sz val="9"/>
            <color indexed="81"/>
            <rFont val="Tahoma"/>
            <family val="2"/>
          </rPr>
          <t xml:space="preserve">Komplexný prístup k riadeniu zamestnancov a kultúra pracovného prostredia je kľúčovou časťou strategického plánovania organizácie. Riadite v organizácii  efektívne ľudské zdroje? Zhodnoťte, či Vaša organizácia zosúlaďuje svoje strategické ciele s vlastnými ľudskými zdrojmi? Existuje vo Vašej organizácii politika/stratégia riadenia ľudských zdrojov? Zhodnoťte, ako sa darí organizácii prilákať a udržať zamestnancov. Analyzujete v organizácii pravidelne súčasné a budúce potreby v oblasti ľudských zdrojov? Máte jasne zadefinované kritériá a princípy týkajúce sa náboru, kariérneho rozvoja a postupu, odmeňovania, oceňovania a hodnotenia manažérskych funkcií a zamestnancov vôbec? Majú vaši zamestnanci zadefinované výkonnostné ciele? Komunikujete o dosiahnutých výsledkoch so všetkými zamestnancami?
</t>
        </r>
      </text>
    </comment>
    <comment ref="G75" authorId="0" shapeId="0" xr:uid="{E1BCD49F-FC54-411F-831F-F57E13B0A306}">
      <text>
        <r>
          <rPr>
            <sz val="9"/>
            <color indexed="81"/>
            <rFont val="Tahoma"/>
            <family val="2"/>
          </rPr>
          <t xml:space="preserve">Identifikácia, rozvoj a riadenie kompetentností a pravidelná komunikácia o ich plnení predstavujú podporu pre zamestnancov, aby prevzali väčšiu zodpovednosť a vyvinuli väčšie úsilie na neustále rozvíjanie kompetentností organizácie. Ako motivujete v tejto oblasti svojich zamestnancov Vy? Zvážte a zhodnoťťte, ako v organizácii podporujete výkonnosť zamestnancov a dynamickú pracovnú kultúru. Presadzujete inovatívne metódy odbornej prípravy zamestnancov (napr. e-learning, multimediálny prístup, kreatívne myslenie)? Zvážte, ako oslovujete a získavate mladých a talentovaných zamestnancov. Implementujete vlastnú stratégiu rozvoja ľudských zdrojov?  Majú Vaši zamestnanci individuálne plány rozvoja kompetentností? R obíte pravidelne hodnotenie všetkých zamestnancov? Snažíte sa o vytváranie špeciálnych vzdelávacích programov a školení zameraných na rozvoj vodcovských zručností, vedenie pracovných tímov, delegovanie a pod.? Realizujete adaptačné vzdelávanie pre nových zamestnancov? Ak áno, akým spôsobom? Vyhodnocujete prínos absolvovaných vzdelávacích programov a školení? Odovzdávate získané informácie/vedomostí kolegom? Akým spôsobom?
</t>
        </r>
      </text>
    </comment>
    <comment ref="G107" authorId="0" shapeId="0" xr:uid="{D57F7C3A-61AD-47C5-8C4A-F61931819B42}">
      <text>
        <r>
          <rPr>
            <sz val="9"/>
            <color indexed="81"/>
            <rFont val="Tahoma"/>
            <family val="2"/>
          </rPr>
          <t xml:space="preserve">Zapájate svojich zamestnancov do prijímania rozhodnutí? Majú možnosť ovplyvňovať rozhodnutia a činnosti, ktoré majú vplyv na ich prácu? Zvážte, či vedenie a zamestnanci aktívne spolupracujú pri rozvoji organizácie. Zhodnoťte úroveň spolupráce medzi jednotlivými úrovňami zamestnancov (napr. vytváraním dialógu, priestoru pre kreativitu, inováciu a návrhy na zlepšovanie výkonnosti). Zamestnancom treba pomáhať a podporovať ich, aby mohli naplno využiť svoj potenciál. Zhodnoťte, ako sa to deje vo Vašej organizácii. Zhodnoťte, či vodcovia a manažment organizácie prejavujú záujem o problémy zamestnancov a starajú sa o ich osobné blaho a akým spôsobom. Podporuje sa v organizácii kultúra otvorenej komunikácie a transparentnosti? Realizujete v organizácii pravidelný prieskum spokojnosti zamestnancov? Aké ďalšie nástroje na získavanie spätnej väzby používate? Aké mechanizmy používate na získavanie návrhov na zlepšovanie? Zapájate zamestnancov a ich zástupcov (napr. odborové zväzy) do prípravy plánov, stratégií, cieľov, navrhovania procesov? Aký využívate systém na zhromažďovanie nápadov a návrhov od zamestnancov? Venovanie zvýšenú pozornosť potrebám spoločensky znevýhodnených osôb a osôb so zdravotným postihnutím? Aké finančné a nefinančné odmeňovanie vo vašej organizácii využívate??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43" authorId="0" shapeId="0" xr:uid="{802AB75B-ECEF-4F8F-852E-71B4949E6219}">
      <text>
        <r>
          <rPr>
            <sz val="9"/>
            <color indexed="81"/>
            <rFont val="Tahoma"/>
            <family val="2"/>
          </rPr>
          <t xml:space="preserve">Zvážte, ako riadite v organizácii vzťahy s inými organizáciami, aby ste dosiahli svoje strategické ciele. Môže ísť o súkromné, mimovládne a partnerské organizácie verejnej správy. Zadefinovali ste svojich kľúčových partnerov (napr. kupujúci – poskytovateľ, dodávateľ, spolutvorca, poskytovateľ doplnkových/ náhradných produktov, vlastník, zakladateľ)? Máte aktuálnu mapu partnerov? Riadite partnerské zmluvy a ak áno, ako? Zadefinovali ste úlohy a zodpovednosti každého partnera vrátane kontrol, hodnotení a preskúmaní? Monitorujete systematicky výsledky a dopady partnerstiev? Zaujíma Vás, či majú Vaši partneri spoločensky zodpovedný profil?
</t>
        </r>
      </text>
    </comment>
    <comment ref="G75" authorId="0" shapeId="0" xr:uid="{BC75AF6A-EF0B-4C79-8CD6-6523F4D1A03D}">
      <text>
        <r>
          <rPr>
            <sz val="9"/>
            <color indexed="81"/>
            <rFont val="Tahoma"/>
            <family val="2"/>
          </rPr>
          <t xml:space="preserve">Zvážte, či platí pre Vašu organizáciu, že zapojenie občanov a občianskych združení je potrebný nástroj na zlepšovanie efektívnosti a účinnosti Vašej organizácie. Považujete spätnú väzbu získanú prostredníctvom sťažností, nápadov a návrhov za dôležitý zdroj námetov na zlepšovanie služieb a produktov? Partnerstvá s občianskymi združeniami sú kľúčové. V úlohe spolurozhodovateľov občania zdieľajú rozhodnutia, ktoré sa ich týkajú. Ako spolunavrhovatelia majú vplyv na charakter poskytovaných služieb zohľadňujúc ich konkrétne potreby. Ako spolutvorcovia sa zapájajú do cyklu produkcie a/alebo dodávky služieb. Ako
spoluhodnotitelia hodnotia, posudzujú kvalitu poskytovaných služieb a verejných politík. Vediete aktívnu informačnú politiku? Podporujete aktívne spoluprácu s občanmi? Snažíte sa o spoločný návrh a rozhodovanie? (napr. prostredníctvom konzultačných skupín, fór, prieskumov  spokojnosti, prieskumov verejnej mienky). Snažíte sa o spoločnú tvorbu/produkciu? Hodnotíte spoločne s občanmi služby? Vyhľadávate aktívne námety a návrhy na zlepšovanie? Reagujete aktívne na sťažností občanov/ zákazníkov? Aké prostriedky využívate na ich získavanie? (napr. prieskumy spokojnosti, konzultačné skupiny, dotazníky, sťažnosti, prieskumy verejnej mienky).
</t>
        </r>
      </text>
    </comment>
    <comment ref="G107" authorId="0" shapeId="0" xr:uid="{C329F5E9-10BB-472D-8FD6-CCC55BEA199D}">
      <text>
        <r>
          <rPr>
            <sz val="9"/>
            <color indexed="81"/>
            <rFont val="Tahoma"/>
            <family val="2"/>
          </rPr>
          <t xml:space="preserve">Považujete Vaše finančné hospodárenie za nákladovo efektívne, udržateľné a zodpovedné? Plánujete finančné i nefinančné ciele (napr. pri programovom rozpočtovaní)? Podrobné účtovné systémy a interná kontrola sú potrebné na nepretržité sledovanie účinnosti finančných rozhodnutí pri dosahovaní stanovených cieľov. Je Vaša organizácia finančne pružná (napr. pomocou dlhodobého plánovania rozpočtu, analýzy rizík finančných rozhodnutí a vyváženého rozpočtu)? Zostavujete výkonnostný rozpočet? (integrácia výkonnostných dát a ukazovateľov do rozpočtových dokumentov). Má Vaša organizácia efektívne účtovníctvo a kontrolujete finančné náklady a využívate systémy hodnotenia? Je pre vás typické delegovanie a decentralizácia finančných povinností a ich zosúladenie s centrálnym riadením? Je transparentný, čo sa rozpočtu a financií týka?
</t>
        </r>
      </text>
    </comment>
    <comment ref="G139" authorId="0" shapeId="0" xr:uid="{E28A41A4-36E1-451B-85F0-07A72A1AFC94}">
      <text>
        <r>
          <rPr>
            <sz val="9"/>
            <color indexed="81"/>
            <rFont val="Tahoma"/>
            <family val="2"/>
          </rPr>
          <t xml:space="preserve">Poskytuje Vaša organizácia verejnosti správne informácie v správnom čase? Považujete komunikačnú kultúru Vašej organizácie za otvorenú? Je učenie, zdieľanie a udržiavanie vedomostí je kľúčovým faktorom? Považujete sa za učiacu sa organizáciu a ak áno, prečo? Aké systémy a procesy využívate na riadenie, uchovávanie a hodnotenie informácií a vedomostí v organizácii? Využívate príležitosti digitálnej transformácie na zvýšenie vedomostí organizácie? Ako získavate relevantné informácie z externého prostredia? Monitorujete informácie a vedomosti organizácie, ako ? Aké interné komunikačné kanály využívate, aby mali všetci zamestnanci prístup k relevantným informáciám a poznatkom? Sú relevantné informácie a dáta dostupné aj všetkým externým zainteresovaným stranám? Ak áno, akým spôsobom? Ako uchovávate kľúčové (explicitné a implicitné) vedomosti zamestnancov, ktorí odchádzajú?
</t>
        </r>
      </text>
    </comment>
    <comment ref="G171" authorId="0" shapeId="0" xr:uid="{5B3F25D0-0382-4AD9-869A-C7C1248A7AF5}">
      <text>
        <r>
          <rPr>
            <sz val="9"/>
            <color indexed="81"/>
            <rFont val="Tahoma"/>
            <family val="2"/>
          </rPr>
          <t xml:space="preserve">Zvážte, či sú vo Vašej organizácii IKT a ostatné technológie organizácie riadené tak, aby podporovali strategické a operatívne ciele organizácie udržateľným spôsobom. Máte jasnú stratégiu, kde a ako používať IKT, pre ktoré procesy a služby? Panuje rovnováha medzi poskytovaním otvorených dát a ochranou údajov? Keď navrhujete riadenie technológií, je to v súlade so strategickými a operatívnymi cieľmi? Monitorujete vo vašej organizácii systematicky účinok, nákladovú účinnosť a dopad? Ste proaktívny v zisťovaní a využívaní nových technológií (Big data, automatizácia, robotizácia, umelá inteligencia, analytika dát, atď.) relevantných pre organizáciu? Využívate technológie na podporu tvorivosti, inovácie, spolupráce (pomocou cloudových služieb alebo nástrojov) a participácie?
Hľadáte spôsoby, ako môžu IKT zlepšovať interné a externé služby? Poskytujete online služby v súlade s potrebami a očakávaniami zainteresovaných strán? Ako chránite údaje a počítačovú bezpečnosť? Beriete do úvahy sociálno-ekonomický a environmentálny vplyv IKT? (napr. nakladanie s elektronickým odpadom, znížená dostupnosť služieb pre “neelektronických” používateľov)
</t>
        </r>
      </text>
    </comment>
    <comment ref="G203" authorId="0" shapeId="0" xr:uid="{F33D3E2E-E7CE-40D0-81EE-57796964A6AC}">
      <text>
        <r>
          <rPr>
            <sz val="9"/>
            <color indexed="81"/>
            <rFont val="Tahoma"/>
            <family val="2"/>
          </rPr>
          <t xml:space="preserve">Hodnotíte ako organizácia verejnej správy pravidelne stav svojej infraštruktúry? Máte v organizácii zabezpečený efektívny, výkonný a trvalo udržateľné zaobstaranie a údržbu všetkých zariadení (budov, kancelárií, zariadení, dodávok energie, vybavenia, dopravných prostriedkov a materiálov)? Poskytujete vo Vašej organizácii bezpečné a efektívne pracovné podmienky? Je pre Vás charakteristická politika životného cyklu v integrovanom systéme správy zariadení (budovy, technické vybavenie, atď.) vrátane ich bezpečného opätovného použitia, recyklácie alebo zneškodnenia? Poskytujete pridanú verejnú hodnotu?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43" authorId="0" shapeId="0" xr:uid="{5FF49077-8929-4AF8-BDF2-5605E145C048}">
      <text>
        <r>
          <rPr>
            <sz val="9"/>
            <color indexed="81"/>
            <rFont val="Tahoma"/>
            <family val="2"/>
          </rPr>
          <t xml:space="preserve">Zvážte, ako Vaše procesy podporujú strategické a operatívne ciele organizácie a ako sa tieto procesy identifikujú, navrhujú, manažujú a inovujú. Máte zadefinovanú mapu procesov? Poznáte svoje manažérske, kľúčové a podporné procesy? Máte priradených vlastníkov procesov? Ako sa manažéri a zamestnanci organizácie, ako aj rôzne externé zainteresované strany zapájajú do procesov návrhu, manažérstva a inovácie? Navrhujete procesy v súlade s potrebami zákazníkov? Môžete uviesť príklad? Robíte analýzu potrieb zákazníka/občana vo vzťahu k procesom? Hodnotíte pravidelne efektívnosť a účinnosť procesov? Prispôsobujete procesy potrebám a očakávaniam zamestnancov a príslušným zainteresovaným stranám? Ste procesne orientovanou organizáciou? Využívate príležitosti z digitalizácie, rozhodovania na základe dát/faktov a dostupných štandardov/noriem? Plánujete a manažujete procesy podporujúce strategické ciele? Priraďujete k nim potrebné zdroje na dosiahnutie stanovených cieľov? Analyzujte a hodnotíte  procesy berúc do úvahy meniace sa prostredie? Zjednodušujete procesy, ak je to potrebné? Inovujete a optimalizujete procesy na základe dobrej praxe na národnej a medzinárodnej úrovni?
</t>
        </r>
      </text>
    </comment>
    <comment ref="G75" authorId="0" shapeId="0" xr:uid="{5E45B54A-820C-4C00-B994-E1DB950A1E19}">
      <text>
        <r>
          <rPr>
            <sz val="9"/>
            <color indexed="81"/>
            <rFont val="Tahoma"/>
            <family val="2"/>
          </rPr>
          <t xml:space="preserve">Zvážte, ako Vaša organizácia vytvára a dodáva vlastné služby/produkty a ako do tohto procesu zapája občanov/zákazníkov, aby boli uspokojené ich potreby. Úloha občanov/zákazníkov sa výrazne zmenila. Stávajú sa  spolunavrhovateľmi, rozhodovateľmi a tvorcami služieb a tým sa zvyšuje udržateľnosť kvality. Ako definujete a navrhujete Vaše produkty a služby? Riadite aktívne celý ich životný cyklus vrátane recyklácie a opätovného použitia? Využívate inovatívne metódy pri vytváraní verejných služieb zameraných na zákazníka? Uplatňujete princípy rozmanitosti a rodovej rovnosti pri identifikácii a plnení potrieb a očakávaní? Zapájate aktívne občanov/zákazníkov a ďalšie zainteresované strany do navrhovania a dodávania produktov a služieb? Zapájate ich aj do vývoja štandardov/noriem kvality? Ako propagujete produkty a služby organizácie u občanov a zákazníkov? Propagujete produkty a služby organizácie z pohľadu ich dostupnosti? Realizujete pravidelne prieskum spokojnosti zákazníkov? Implementovali ste postupy na riadenie sťažností alebo iné formy spätnej väzby na získanie nápadov a podnetov na optimalizáciu procesov, produktov a služieb?
</t>
        </r>
      </text>
    </comment>
    <comment ref="G107" authorId="0" shapeId="0" xr:uid="{79659CB0-A6FC-4222-99C4-6B1A0C0654D4}">
      <text>
        <r>
          <rPr>
            <sz val="9"/>
            <color indexed="81"/>
            <rFont val="Tahoma"/>
            <family val="2"/>
          </rPr>
          <t>Zvážte, ako dobre sú vaše procesy koordinované v rámci organizácie a zároveň s procesmi iných organizácií pôsobiacich v rámci rovnakej siete služieb. Efektívnosť organizácii verejnej správy často v značnej miere závisí na spôsobe spolupráce s ostatnými organizáciami verejnej správy, súkromného a tretieho sektora, a to aj z iných riadiacich úrovní, s ktorými vytvárajú partnerstvá v sieti poskytovaných služieb a sú zamerané na spoločný výsledok. Je pre Vašu organizáciu charakteristická kultúra  procesného manažérstva, ktorá podporuje spoluprácu medzi organizačnými útvarmi? Zadefinovali ste si sieť poskytovateľov služieb a relevantných partnerov, s ktorými spolupracujete? Dohodli ste si pravidlá spolupráce v rámci dodávateľského reťazca v rámci celej organizácie a s kľúčovými partnermi v súkromnom, mimovládnom a verejnom sektore? Zapájate zamestnancov, zákazníkov a zainteresované strany do návrhu služieb/produktov? Iniciujete partnerstvá na rôznych úrovniach, aby sa zabezpečilo poskytovanie koordinovaných služieb? Snažíte sa vytvárať podnety na rozvíjanie procesov medzi organizáciami?</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76" authorId="0" shapeId="0" xr:uid="{04D0C6AB-77AA-439D-99DA-5586D1D1F0D6}">
      <text>
        <r>
          <rPr>
            <sz val="9"/>
            <color indexed="81"/>
            <rFont val="Tahoma"/>
            <family val="2"/>
          </rPr>
          <t xml:space="preserve">počet zapojených zamestnancov do dobrovoľníctva, podpora charitatívnych projektov, prínosy environmentálnych aktivít...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E44" authorId="0" shapeId="0" xr:uid="{7E7CE2D2-60CA-4CDF-9479-319383EFBC71}">
      <text>
        <r>
          <rPr>
            <sz val="9"/>
            <color indexed="81"/>
            <rFont val="Tahoma"/>
            <family val="2"/>
          </rPr>
          <t xml:space="preserve">služby a produkty - ich množstvo a kvalita, vplyv hlavných činností organizácie na externé zainteresované strany
</t>
        </r>
      </text>
    </comment>
    <comment ref="C76" authorId="0" shapeId="0" xr:uid="{68A1E828-F1F9-433D-95A2-D4D8A08C93DC}">
      <text>
        <r>
          <rPr>
            <sz val="9"/>
            <color indexed="81"/>
            <rFont val="Tahoma"/>
            <family val="2"/>
          </rPr>
          <t>plnenie úloh, finančné ukazovatele a nákladové parametre, programové a projektové ciele...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M43" authorId="0" shapeId="0" xr:uid="{50065364-C434-49D8-B453-D06881BB12ED}">
      <text>
        <r>
          <rPr>
            <b/>
            <sz val="9"/>
            <color indexed="81"/>
            <rFont val="Tahoma"/>
            <family val="2"/>
          </rPr>
          <t xml:space="preserve">Význam určuje prioritu zlepšovacích akcií </t>
        </r>
        <r>
          <rPr>
            <sz val="9"/>
            <color indexed="81"/>
            <rFont val="Tahoma"/>
            <family val="2"/>
          </rPr>
          <t>vzhľadom na realizované hodnotenie</t>
        </r>
        <r>
          <rPr>
            <b/>
            <sz val="9"/>
            <color indexed="81"/>
            <rFont val="Tahoma"/>
            <family val="2"/>
          </rPr>
          <t xml:space="preserve">. </t>
        </r>
        <r>
          <rPr>
            <sz val="9"/>
            <color indexed="81"/>
            <rFont val="Tahoma"/>
            <family val="2"/>
          </rPr>
          <t xml:space="preserve">Čím viac modrých stĺpcov v znázornenom grafe - tým výraznejší je dopad navrhovaných zlepšovacích aktivít na rozvoj výnimočnosti hodnotenej organizácie.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64B3E82C-173B-482F-B7EB-A235E01575CE}">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17FF26DC-42A1-4FD8-926A-38CFAAEF287E}">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FC072FA9-2F46-4880-86C7-1208A04F8629}">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00FEEBAD-03A1-4601-A734-B219816433C7}">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1545BB15-2BA1-4DA4-9DD1-74F8F95691F4}">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E730872E-CD95-42CC-81DD-E0C595128EF5}">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419FC113-7314-4DA8-9255-76467E175A3D}">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EBF1C02A-5ACA-4412-A692-A88FA8D3F2CC}">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75A0DA8F-55C3-489B-9225-65D79320859B}">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01F28B73-A605-4B76-86CA-216961FAFED0}">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484D530A-185F-4C47-BE00-7D08D6BE83D8}">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974AC8AD-E2F3-47F1-88DE-2AB5CC68969B}">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B4" authorId="0" shapeId="0" xr:uid="{0ABCB760-AD44-402B-AB1F-A7DF2BBCDF5C}">
      <text>
        <r>
          <rPr>
            <sz val="9"/>
            <color indexed="81"/>
            <rFont val="Tahoma"/>
            <family val="2"/>
          </rPr>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r>
      </text>
    </comment>
    <comment ref="C4" authorId="0" shapeId="0" xr:uid="{79314F9A-2F0C-435A-81BB-520268A35262}">
      <text>
        <r>
          <rPr>
            <b/>
            <sz val="9"/>
            <color indexed="81"/>
            <rFont val="Tahoma"/>
            <family val="2"/>
          </rPr>
          <t xml:space="preserve">Výnimočnosť </t>
        </r>
        <r>
          <rPr>
            <sz val="9"/>
            <color indexed="81"/>
            <rFont val="Tahoma"/>
            <family val="2"/>
          </rPr>
          <t>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občana/zákazníka, vodcovstvo a stálosť  cieľov, manažérstvo podľa procesov a faktov, rozvoj zamestnancov a zapojenie, trvalá inovácia a zlepšovanie, rozvoj partnerstiev a spoločenská zodpovednosť.</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Pavel Vecera</author>
  </authors>
  <commentList>
    <comment ref="G43" authorId="0" shapeId="0" xr:uid="{20170D32-4AFC-4876-9687-D54EA2E1FEA8}">
      <text>
        <r>
          <rPr>
            <sz val="9"/>
            <color indexed="81"/>
            <rFont val="Tahoma"/>
            <family val="2"/>
          </rPr>
          <t>Zadefinujte svojich vodcov (napr. podľa zadefinovaných hodnôt, organizačnej štruktúry, formálni verzus neformálni vodcovia, politickí verzus nepolitickí vodcovia a pod.). Zvážte, či vodcovia Vašej organizácie zabezpečili organizáciu jasným poslaním (prečo ste tu, na čo ste zriadení), víziou (kam chcete ísť a aké sú vaše ambície) a hodnotami (ktoré sú pre všetky zainteresované strany zrozumiteľné a presadzované vo vnútri organizácie) a ako a za účasti ktorých zainteresovaných strán ich rozvíjajú. Patria medzi Vaše hodnoty napríklad demokracia, zákonné pravidlá, zameranie na občana, rozmanitosť a rodová rovnosť, spravodlivé pracovné prostredie, prevencia voči zakorenenej korupcii, spoločenská zodpovednosť alebo antidiskriminácia? Hodnoty, ktoré sú v rovnakom čase vzorom pre celú spoločnosť. Vytvárajú vodcovia podmienky na spojenie všetkých týchto hodnôt? Ako zabezpečujú Vaši vodcovia informovanosť a širšiu komunikáciu o poslaní, vízii, hodnotách, strategických a operatívnych cieľoch so všetkými zamestnancami v organizácii a ako s ďalšími zainteresovanými stranami? Vodcovia by mali zabezpečiť agilnosť organizácie a uvedomovať si výzvy a príležitosti, ktoré prináša digitalizácia. Je tomu tak vo Vašej organizácii?</t>
        </r>
      </text>
    </comment>
    <comment ref="G75" authorId="0" shapeId="0" xr:uid="{081A4DF1-EBC9-4167-B657-457B3165FE82}">
      <text>
        <r>
          <rPr>
            <sz val="9"/>
            <color indexed="81"/>
            <rFont val="Tahoma"/>
            <family val="2"/>
          </rPr>
          <t>Zvážte, ako vodcovia Vašej organizácie vytvárajú, implementujú a monitorujú systém manažérstva organizácie. Disponuje organizácia vhodnou organizačnou štruktúrou s jasnými zodpovednosťami zamestnancov na všetkých úrovniach? Podporujú Vaše podporné a hlavné procesy realizáciu stratégie organizácie s ohľadom na výstupy a dôsledky? Máte v organizácii zadefinované merateľné ciele zohľadňujúc výstupy a dôsledky činností organizácie? Vodcovia zodpovedajú za pravidelné preskúmavanie výkonnosti a výsledkov. Riadia Vodcovia zlepšovanie a zvyšovanie výkonnosti organizácie? Sú tými, ktorí riadia zmeny a trvalé zlepšovanie v organizácii? Môžete kultúru Vašej organizácie charakterizovať ako otvorenú kultúru pre inovácie, učenie sa a etické správanie? Ako predchádzate korupcii a neetickému správaniu sa?</t>
        </r>
      </text>
    </comment>
    <comment ref="G107" authorId="0" shapeId="0" xr:uid="{0C161422-A874-47AD-95F9-798F8E084344}">
      <text>
        <r>
          <rPr>
            <sz val="9"/>
            <color indexed="81"/>
            <rFont val="Tahoma"/>
            <family val="2"/>
          </rPr>
          <t xml:space="preserve">Vocovia by mali byť vzorom správania sa a svojím osobným správaním a riadením ľudských zdrojov motivujú a podporujú svojich zamestnancov. Odzrkadľujú Vaši vodcovia svojím správaním určené ciele a hodnoty? Ako povzbudzujú vodcovia zamestnancov, aby konali rovnakým spôsobom? Idú im osobným príkladom? Podporujú  vodcovia svojich zamestnancov v tom, aby dosiahli svoje ciele splnením vlastných povinností? Dostávajú zamestnanci od vodcov spätnú väzbu, ktorá ich motivuje? Je medzi vodcami a zamestnancami dôvera a otvorená komunikácia? Okrem týchto príkladov osobného správania sa môžeme vo vodcovstve a systéme manažérstva nájsť aj iné významné faktory motivácie a podpory zamestnancov. Zvážte, aké iné nástroje sa vo Vašej organizácii využívajú, ako napr. delegovanie právomocí a zodpovedností, rovnaké príležitosti pre osobný rozvoj a učenie sa, systémy uznania a oceňovania/odmeňovania (finančného i nefinančného). Sú prístupy plánované, realizované, preskúmavané a upravované/optimalizované na základe vlastných zistení? Sú zamestnanci pravidelné informovaní a o kľúčových otázkach týkajúcich sa organizácie? Podporuje sa vo Vašej organizácii kultúra vzdelávania? Povzbudzujú vodcovia svojich zamestnancov, aby rozvíjali svoje zručnosti a prispôsobovali sa novým požiadavkám?
</t>
        </r>
      </text>
    </comment>
    <comment ref="G139" authorId="0" shapeId="0" xr:uid="{DB4F979F-B8C0-4BEC-B6DC-6253A0DD344D}">
      <text>
        <r>
          <rPr>
            <sz val="9"/>
            <color indexed="81"/>
            <rFont val="Tahoma"/>
            <family val="2"/>
          </rPr>
          <t xml:space="preserve">Vodcovia zodpovedajú za manažérstvo vzťahov so všetkými relevantnými zainteresovanými stranami (internými i externými), ktoré majú záujem na organizácii alebo jej činnostiach. Analyzujete a monitorujete potreby a očakávania zainteresovaných strán vrátane relevantných politických autorít? Zvážte, akým spôsobom manažéri Vašej organizácie verejnej správy vedú dialóg s politickými predstaviteľmi a ostatnými zainteresovanými stranami. Vo verejnej správe je vodcovstvo prepojením medzi organizáciou a politickými predstaviteľmi, ktorí sú zastúpení v napr. v ministerstvách a ostatných ústredných orgánoch štátnej správy, VÚC alebo mestských úradoch bez toho, by došlo ku konfliktu záujmov. Jednotliví politici teda môžu mať vodcovskú funkciu a ako takí – spoločne s vodcami organizácie – formulujú ciele organizácie. Politickí predstavitelia môžu byť aj špecifickou zainteresovanou stranou, ktorá tiež určitým spôsobom na organizáciu pôsobí a určuje jej smerovanie alebo ju ovplyvňuje pri jednotlivých politikách a stratégiách. Zastupujú Vás Vaši vodcovia v štruktúrach EÚ, na celonárodných zasadnutiach a pracovných stretnutiach? Má Vaša organizácia prostredníctvom Vašich zamestnancov zastúpenie v profesijných  organizáciách? Prinášajú Vaši vodcovia dobrú prax, ktorú ďalej implementujete a zdieľate? Spolupracujete s relevantnými politickými autoritami a ich zástupcami pri definovaní verejných politík, ktoré sa týkajú organizácie?
</t>
        </r>
      </text>
    </comment>
  </commentList>
</comments>
</file>

<file path=xl/sharedStrings.xml><?xml version="1.0" encoding="utf-8"?>
<sst xmlns="http://schemas.openxmlformats.org/spreadsheetml/2006/main" count="1263" uniqueCount="551">
  <si>
    <t>Rating</t>
  </si>
  <si>
    <t>ID</t>
  </si>
  <si>
    <t>Prístup</t>
  </si>
  <si>
    <t>Návod</t>
  </si>
  <si>
    <t>Popis</t>
  </si>
  <si>
    <t>Dostupné dôkazy</t>
  </si>
  <si>
    <t>Vlastník</t>
  </si>
  <si>
    <t>Aktuálny status</t>
  </si>
  <si>
    <t>Strategický význam</t>
  </si>
  <si>
    <t>Zlepšovacia akcia</t>
  </si>
  <si>
    <t>Kritérium</t>
  </si>
  <si>
    <t>.....</t>
  </si>
  <si>
    <t>....</t>
  </si>
  <si>
    <t>0 - Doteraz nezahájené</t>
  </si>
  <si>
    <t>Hodnotenie</t>
  </si>
  <si>
    <t>Value</t>
  </si>
  <si>
    <t>D - Realizácia prístupov</t>
  </si>
  <si>
    <t>C - Vyhodnocovanie efektívnosti prístupov</t>
  </si>
  <si>
    <t>A - Vysoká zrelosť</t>
  </si>
  <si>
    <t>Vynikajúce prístupy alebo výsledky, ktoré pokrývajú všetky činnosti, aspekty danej oblasti, ktoré môžu byť použité ako vzorové riešenia pre iné organizácie. Je veľmi ťažké predpokladať ďalšie podstatné zlepšovanie v tejto oblasti.</t>
  </si>
  <si>
    <t>P - Plánovanie prístupov</t>
  </si>
  <si>
    <t>Takmer nič sa nedeje; možno existuje pár dobrých návrhov, myšlienok, ktorých realizácia ale nepokročila ďalej ako za zbožné želanie.</t>
  </si>
  <si>
    <t>Veľmi nízky</t>
  </si>
  <si>
    <t>Nízky</t>
  </si>
  <si>
    <t>Stredný</t>
  </si>
  <si>
    <t>Vysoký</t>
  </si>
  <si>
    <t>Kritický</t>
  </si>
  <si>
    <t>ValueS</t>
  </si>
  <si>
    <t>1. Vodcovstvo</t>
  </si>
  <si>
    <t>V rôznych oblastiach politík v typickom demokratickom systéme robia volení politici strategické rozhodnutia a stanovujú ciele, ktoré chcú dosiahnuť. Vodcovia organizácií verejnej správy pomáhajú politickým predstaviteľom pri formulovaní verejných politík tým, že im poskytujú rady založené na základe vlastnej skúsenosti v príslušnej oblasti. Zároveň sú zodpovední za implementáciu a realizáciu verejných politík. Model CAF jasne rozlišuje medzi úlohou politických vodcov a úlohou vodcov/manažérov organizácií verejnej správy, zatiaľ čo zdôrazňuje dobrú spoluprácu medzi oboma stranami
s cieľom dosiahnuť očakávané výsledky.</t>
  </si>
  <si>
    <t>Kritérium 1 sa zameriava na správanie ľudí vo vedení organizácie, teda na vodcovstvo. Ich práca je komplexná. Ako dobrí vodcovia majú vytvárať jasný a jednotný cieľ organizácie. Ako manažéri vytvárajú prostredie, v ktorom organizácia a jej zamestnanci môžu vyniknúť a zabezpečujú fungovanie vhodných riadiacich mechanizmov. Ako sprostredkovatelia podporujú zamestnancov v ich organizácii a zabezpečujú efektívne vzťahy so všetkými zainteresovanými stranami, zvlášť s politickou hierarchiou.</t>
  </si>
  <si>
    <t>Popis:</t>
  </si>
  <si>
    <t>Pre popis je potrebné vybrať úroveň hodnotenia</t>
  </si>
  <si>
    <t>1.2 Definovanie a 
      monitorovanie
      merateľných cieľov</t>
  </si>
  <si>
    <t>2. Stratégia a
   plánovanie</t>
  </si>
  <si>
    <t>Implementácia poslania a vízie organizácie verejnej správy si vyžaduje jasnú stratégiu. Stanovenie strategických cieľov zahŕňa identifikovanie potrieb a očakávaní zainteresovaných strán, výber, určenie priorít založených na verejných politikách a ich cieľoch a potrebách ostatných zainteresovaných strán pri zohľadnení dostupných zdrojov.
Stratégia definuje výstupy (produkty a služby) a výsledky (dopady), ktoré chce dosiahnuť, a spôsob, akým chce merať pokrok, pričom zohľadňuje relevantné kritické faktory úspechu.</t>
  </si>
  <si>
    <t>Aby sa stratégia mohla úspešne realizovať, musí byť premietnutá do plánov, programov, operatívnych cieľov a merateľných cieľov. Monitorovanie a riadenie by malo byť súčasťou plánovania a rovnako by sa mala pozornosť venovať potrebe modernizácie a inovácií, ktoré podporujú organizáciu v zlepšovaní jej vlastného fungovania. Kritické monitorovanie napĺňania stratégie a plánovania by
malo v prípade potreby viesť k ich aktualizácii a úprave.</t>
  </si>
  <si>
    <t>1.3 Motivácia podriadených
      a vedenie príkladom</t>
  </si>
  <si>
    <t>1.4 Vytváranie a podpora
     efektívnej spolupráce a 
     partnerstiev</t>
  </si>
  <si>
    <t>Kľúčové výsledky výkonnosti sa týkajú čohokoľvek, čo organizácia považuje za podstatné, sú to merateľné výsledky, ktoré preukazujú úspech organizácie v krátkodobom a dlhodobom horizonte.
Predstavujú schopnosť nastavených postupov a procesov dosiahnuť ciele definované v poslaní, vízii a strategickom pláne organizácie.</t>
  </si>
  <si>
    <t>1.1 Poskytnutie smerovania organizácie rozvíjaním jej poslania, vízie a hodnôt</t>
  </si>
  <si>
    <t>Poskytnutie smerovania organizácie rozvíjaním jej poslania, vízie a hodnôt</t>
  </si>
  <si>
    <t>Riadenie organizácie, jej výkonnosti a trvalého zlepšovania</t>
  </si>
  <si>
    <t>1.2 Riadenie organizácie, jej výkonnosti a trvalého zlepšovania</t>
  </si>
  <si>
    <t>Inšpirácia, motivácia a podporovanie zamestnancov v organizácii a pôsobenie ako vzor správania</t>
  </si>
  <si>
    <t>1.3 Inšpirácia, motivácia a podporovanie zamestnancov v organizácii a pôsobenie ako vzor správania
     príkladom</t>
  </si>
  <si>
    <t>Riadenie efektívnych vzťahov s politickými autoritami a inými zainteresovanými stranami</t>
  </si>
  <si>
    <t>1.4 Riadenie efektívnych vzťahov s politickými autoritami a inými zainteresovanými stranami
     spolupráce a partnerstiev</t>
  </si>
  <si>
    <t>Identifikovanie potrieb a 
očakávaní zainteresovaných
strán, vonkajšieho prostredia a relevantných manažérskych informácií</t>
  </si>
  <si>
    <t>2.1 Identifikovanie potrieb a očakávaní zainteresovaných strán, vonkajšieho prostredia a relevantných manažérskych informácií</t>
  </si>
  <si>
    <t>Vytvorenie stratégie a plánov berúc do úvahy všetky zhromaždené informácie</t>
  </si>
  <si>
    <t>2.2 Vytvorenie stratégie a plánov berúc do úvahy všetky zhromaždené informácie</t>
  </si>
  <si>
    <t>Komunikovanie, implementovanie a revidovanie stratégie a plánov</t>
  </si>
  <si>
    <t>2.3 Komunikovanie, implementovanie a revidovanie stratégie a plánov</t>
  </si>
  <si>
    <t>Riadenie zmien a inovácií s cieľom zabezpečiť agilnosť a pružnosť organizácie</t>
  </si>
  <si>
    <t>2.4 Riadenie zmien a inovácií s cieľom zabezpečiť agilnosť a pružnosť organizácie</t>
  </si>
  <si>
    <t>Externé výsledky: výstupy a verejná hodnota</t>
  </si>
  <si>
    <t>9.1 Externé výsledky: výstupy a verejná hodnota</t>
  </si>
  <si>
    <t>Odpoveď:</t>
  </si>
  <si>
    <t>Výsledky</t>
  </si>
  <si>
    <t>áno</t>
  </si>
  <si>
    <t>nie</t>
  </si>
  <si>
    <t>è</t>
  </si>
  <si>
    <t>Dostupné dôkazy:</t>
  </si>
  <si>
    <t>Interné výsledky: úroveň efektívnosti</t>
  </si>
  <si>
    <t>9.2 Interné výsledky: úroveň efektívnosti</t>
  </si>
  <si>
    <t>3. Zamestnanci</t>
  </si>
  <si>
    <t>Zamestnanci sú pre organizáciu tým najdôležitejším aktívom. Efektívne riadenie ľudských zdrojov umožňuje organizácii plniť svoje strategické ciele a využívať pri tom silné stránky a schopnosti svojich zamestnancov. Úspešné riadenie ľudských zdrojov podporuje angažovanosť, motiváciu, rozvoj a spoluúčasť zamestnancov. Organizácia musí riadiť kompetentnosť a plný potenciál svojich zamestnancov na jednotlivých úrovniach, aby sa zabezpečila agilnosť a pružnosť organizácie.
Keďže zamestnanci sú najväčšou investíciou organizácie, rozhodujúce pre ňu je hlavne zlepšovanie rozvoja vodcovstva, riadenie talentov a strategické plánovanie pracovnej sily.</t>
  </si>
  <si>
    <t>Rešpekt a spravodlivosť, otvorený dialóg, splnomocňovanie, politická neutralita, odmeňovanie a uznanie, starostlivosť a zabezpečenie bezpečného a zdravého pracovného prostredia, to všetko je základom budovania angažovanosti a participácie zamestnancov na ceste organizácie k výnimočnosti. Je dôležité si uvedomiť, že iba spokojní ľudia môžu organizáciu priviesť k spokojným zákazníkom.</t>
  </si>
  <si>
    <t>Riadenie a zlepšovanie ľudských zdrojov za účelom podpory stratégie organizácie</t>
  </si>
  <si>
    <t>3.1 Riadenie a zlepšovanie ľudských zdrojov za účelom podpory stratégie organizácie</t>
  </si>
  <si>
    <t>3.2 Rozvíjanie a riadenie kompetentnosti zamestnancov</t>
  </si>
  <si>
    <t>Rozvíjanie a riadenie kompetentnosti zamestnancov</t>
  </si>
  <si>
    <t>Zapájanie a splnomocňovanie zamestnancov a podporovanie ich osobného záujmu a prospechu</t>
  </si>
  <si>
    <t>3.3 Zapájanie a splnomocňovanie zamestnancov a podporovanie ich osobného záujmu a prospechu</t>
  </si>
  <si>
    <t>7. Výsledky vo vzťahu k zamestnancom</t>
  </si>
  <si>
    <t xml:space="preserve">Výsledky vo vzťahu k zamestnancom sú dosiahnuté výsledky organizácie vo vzťahu ku kompetentnosti, motivácii, spokojnosti, vnímaniu a výkonnosti svojich zamestnancov.
</t>
  </si>
  <si>
    <t>Kritérium rozlišuje dva druhy výsledkov vo vzťahu k zamestnancom, na jednej strane meranie vnímania, keď sú zamestnanci priamo dotazovaní (cez dotazníky, prieskumy, panelové diskusie, hodnotenia, rozhovory, konzultácie so zástupcami zamestnancov) a na druhej strane merania výkonnosti, ktoré používa sama organizácia na monitorovanie a zlepšovanie spokojnosti zamestnancov a výsledkov výkonnosti.</t>
  </si>
  <si>
    <t>Meranie vnímania</t>
  </si>
  <si>
    <t>Meranie výkonnosti</t>
  </si>
  <si>
    <t>7.2 Meranie výkonnosti</t>
  </si>
  <si>
    <t>7.1 Meranie vnímania</t>
  </si>
  <si>
    <t>Subkritérium</t>
  </si>
  <si>
    <t>CAF 2020 X referenčná tabuľka</t>
  </si>
  <si>
    <t>Princíp výnimočnosti / 
Subkritérium CAF 2020</t>
  </si>
  <si>
    <t>Predpoklady</t>
  </si>
  <si>
    <t>1 Vodcovstvo</t>
  </si>
  <si>
    <t>2 Stratégia a plánovanie</t>
  </si>
  <si>
    <t>3 Zamestnanci</t>
  </si>
  <si>
    <t>4 Partnerstvá a zdroje</t>
  </si>
  <si>
    <t>5 Procesy</t>
  </si>
  <si>
    <t>6 orientované na občana / zákazníka</t>
  </si>
  <si>
    <t xml:space="preserve">7 vo vzťahu k zamestnancom </t>
  </si>
  <si>
    <t>8 vo vzťahu k spoločenskej zodpovednosti</t>
  </si>
  <si>
    <t>9 kľúčové výsledky výkonnosti</t>
  </si>
  <si>
    <t>1.3 Inšpirácia, motivácia a podporovanie zamestnancov v organizácii a pôsobenie ako vzor správania</t>
  </si>
  <si>
    <t>1.4 Riadenie efektívnych vzťahov s politickými autoritami a inými zainteresovanými stranami</t>
  </si>
  <si>
    <t>4,1 Vytvorenie a riadenie partnerstiev s relevantnými organizáciami</t>
  </si>
  <si>
    <t>4.2 Spolupráca s občanmi a očianskymi združeniami</t>
  </si>
  <si>
    <t>4.3 Riadenie financií</t>
  </si>
  <si>
    <t>4.4 Riadenie informácií a vedomostí</t>
  </si>
  <si>
    <t>4.5 Riadenie technológií</t>
  </si>
  <si>
    <t>4.6 Riadenie zariadení</t>
  </si>
  <si>
    <t>5.1 Navrhovanie a riadenie procesov s cieľom zvyšovania hodnoty pre občanov a zákazníkov</t>
  </si>
  <si>
    <t>5.2 Dodávanie produktov a služeb zákazníkom, občanom, zainteresovaným stranám a spoločnosti</t>
  </si>
  <si>
    <t>5.3 Koordinácia procesov v celej organizácii a s inými relevantnými stranami</t>
  </si>
  <si>
    <t>6.1 Meranie vnímania</t>
  </si>
  <si>
    <t>6.2 Meranie výkonnosti</t>
  </si>
  <si>
    <t>8.1 Meranie vnímania</t>
  </si>
  <si>
    <t>8.2 Meranie výkonnosti</t>
  </si>
  <si>
    <t>Orientácia na výsledky</t>
  </si>
  <si>
    <t>X</t>
  </si>
  <si>
    <t>Zameranie na občana / zákazníka</t>
  </si>
  <si>
    <t>Vodcovstvo a stálosť cieľov</t>
  </si>
  <si>
    <t>Manažérstvo podľa procesov a faktov</t>
  </si>
  <si>
    <t>Rozvoj zamestnancov a zapojenie</t>
  </si>
  <si>
    <t>Trvalé zlepšovanie a inovácia</t>
  </si>
  <si>
    <t>Rozvoj partnerstiev</t>
  </si>
  <si>
    <t>Spoločenská zodpovednosť</t>
  </si>
  <si>
    <t>primárny princíp</t>
  </si>
  <si>
    <t>sekundárne princípy</t>
  </si>
  <si>
    <t>Nemerajú sa žiadne výsledky a/alebo nie sú dostupné žiadne informácie.</t>
  </si>
  <si>
    <t>Výsledky sa merajú a ukazujú negatívne trendy a/alebo výsledky nenapĺňajú stanovené ciele.</t>
  </si>
  <si>
    <t>Výsledky ukazujú mierny pokrok a/alebo niektoré ciele sú splnené.</t>
  </si>
  <si>
    <t>Výsledky ukazujú rastúce trendy a/alebo väčšina stanovených cieľov je splnená.</t>
  </si>
  <si>
    <t>Výsledky ukazujú podstatný pokrok a/alebo všetky stanovené ciele sú splnené.</t>
  </si>
  <si>
    <t>Dosahujú sa výnimočné a trvalo udržateľné výsledky. Všetky stanovené ciele sú splnené. Porovnávania s relevantnými organizáciami vo všetkých kľúčových oblastiach ukazujú pozitívne výsledky.</t>
  </si>
  <si>
    <t>9. Kľúčové výsledky výkonnosti</t>
  </si>
  <si>
    <t>úroveň výnimočnosti</t>
  </si>
  <si>
    <t>Iniciácia</t>
  </si>
  <si>
    <t>Realizácia</t>
  </si>
  <si>
    <t>Zrelosť</t>
  </si>
  <si>
    <t>Princíp 1 - Orientácia na výsledky</t>
  </si>
  <si>
    <t>Princíp 3 - Vodcovstvo a stálosť cieľov</t>
  </si>
  <si>
    <t>Princíp 4 - Manažérstvo podľa procesov a faktov</t>
  </si>
  <si>
    <t>Princíp 5 - Rozvoj zamestnancov a zapojenie</t>
  </si>
  <si>
    <t>Princíp 6 - Trvalá inovácia a zlepšovanie</t>
  </si>
  <si>
    <t>Princíp 7 - Rozvoj partnerstiev</t>
  </si>
  <si>
    <t>Princíp 8 - Spoločenská zodpovednosť</t>
  </si>
  <si>
    <r>
      <t>I</t>
    </r>
    <r>
      <rPr>
        <vertAlign val="subscript"/>
        <sz val="11"/>
        <color theme="0"/>
        <rFont val="Tahoma"/>
        <family val="2"/>
        <charset val="238"/>
      </rPr>
      <t>PoE</t>
    </r>
  </si>
  <si>
    <t>8PV</t>
  </si>
  <si>
    <t>Hodnotenie primárneho princípu výnimočnosti:</t>
  </si>
  <si>
    <t>IPOE</t>
  </si>
  <si>
    <t>R - Realizácia</t>
  </si>
  <si>
    <t>Z - Zrelosť</t>
  </si>
  <si>
    <t>0 - Nezačaté</t>
  </si>
  <si>
    <t>Význam</t>
  </si>
  <si>
    <t>Princíp výnimočnosti</t>
  </si>
  <si>
    <t>Icc</t>
  </si>
  <si>
    <t>Ipoe</t>
  </si>
  <si>
    <t>4. Partnerstvá a zdroje</t>
  </si>
  <si>
    <t>Organizácie verejného sektora potrebujú zdroje rôzneho druhu na podporu implementácie stratégie a plánovania a efektívneho fungovania ich procesov. Tieto zdroje môžu byť materiálneho, ako aj nemateriálneho charakteru, a je potrebné s nimi hospodárne zaobchádzať.
Partneri rôznych druhov, napr. ďalšie verejné organizácie, mimovládne organizácie, vzdelávacie organizácie, súkromní poskytovatelia služieb prinášajú organizácii potrebné odborné znalosti a stimulujú jej externé zameranie.
Spolupráca s občanmi a občianskymi združeniami vytvára partnerstvá, ktoré sú pre organizácie verejného sektora stále dôležitejšie. Organizácie verejného sektora sa stále viac chápu ako článok reťaze organizácií, v ktorej všetky spolupracujú na špecifických výsledkoch pre občanov (napr. v oblasti bezpečnosti alebo ochrany zdravia).
Organizácie musia okrem partnerstiev riadiť aj príslušné zdroje – napríklad financie, znalosti, technológie, zariadenia – aby sa zabezpečilo ich efektívne fungovanie.
Účinné, inovatívne a transparentné riadenie zdrojov je základom pre organizácie verejnej správy, aby zabezpečili zodpovednosť voči rôznym zainteresovaným stranám legitímnym použitím dostupných zdrojov.</t>
  </si>
  <si>
    <t>4.1 Vytvorenie a riadenie partnerstiev s relevantnými organizáciami</t>
  </si>
  <si>
    <t>Vytvorenie a riadenie partnerstiev s relevantnými organizáciami</t>
  </si>
  <si>
    <t>4.2 Spolupráca s občanmi a občianskymi združeniami</t>
  </si>
  <si>
    <t>Spolupráca s občanmi a občianskymi združeniami</t>
  </si>
  <si>
    <t>Riadenie financií</t>
  </si>
  <si>
    <t>Riadenie informácií a vedomostí</t>
  </si>
  <si>
    <t>Riadenie technológií</t>
  </si>
  <si>
    <t>Riadenie zariadení</t>
  </si>
  <si>
    <t>5. Procesy</t>
  </si>
  <si>
    <t>Navrhovanie a riadenie procesov s cieľom zvyšovania hodnoty pre občanov a zákazníkov</t>
  </si>
  <si>
    <t>5.2 Dodávanie produktov a služieb zákazníkom, občanom, zainteresovaným stranám a spoločnosti</t>
  </si>
  <si>
    <t>Dodávanie produktov a služieb zákazníkom, občanom, zainteresovaným stranám a spoločnosti</t>
  </si>
  <si>
    <t>5.3 Koordinácia procesov v celej organizácii a s inými relevantnými organizáciami</t>
  </si>
  <si>
    <t>Koordinácia procesov v celej organizácii a s inými relevantnými organizáciami</t>
  </si>
  <si>
    <t>6. Výsledky orientované na občana/zákazníka</t>
  </si>
  <si>
    <t>Kritérium 6 opisuje výsledky, ktoré organizácia dosahuje vo vzťahu k spokojnosti svojich občanov/zákazníkov a ňou poskytovaných produktov alebo služieb. Model CAF rozlišuje medzi výsledkami vnímania a výkonnosti. Pre všetky typy organizácií verejnej správy je dôležité, aby priamo merali spokojnosť svojich občanov/zákazníkov (výsledky vnímania). Okrem toho sa majú merať výsledky výkonnosti. Tieto ďalšie informácie o spokojnosti občanov a zákazníkov sa získavajú meraním interných ukazovateľov/parametrov. Úsilie zvýšiť výsledky interných ukazovateľov výkonnosti má viesť k vyššej spokojnosti zákazníkov/občanov.</t>
  </si>
  <si>
    <t>8. Výsledky vo vzťahu k spoločenskej zodpovednosti</t>
  </si>
  <si>
    <t>Vlastné hodnotenie</t>
  </si>
  <si>
    <t>Realizovali ste prieskum spokojnosti zákazníkov/občanov?</t>
  </si>
  <si>
    <t>Bol pre prieskum spokojnosti definovaný merateľný cieľ?</t>
  </si>
  <si>
    <t>Realizovali ste viac ako jeden prieskum spokojnosti zákazníkov/občanov?</t>
  </si>
  <si>
    <t>Ako by ste ohodnotili dosahované trendy?</t>
  </si>
  <si>
    <t>mierny pokrok</t>
  </si>
  <si>
    <t>rastúce trendy</t>
  </si>
  <si>
    <t>podstatný pokrok</t>
  </si>
  <si>
    <t>niektoré splnené</t>
  </si>
  <si>
    <t>väčšina splnená</t>
  </si>
  <si>
    <t>všetky splnené</t>
  </si>
  <si>
    <t>Ako by ste ohodnotili dosahované ciele?</t>
  </si>
  <si>
    <t>Porovnávate výsledky prieskumov s relevantnými organizáciami?</t>
  </si>
  <si>
    <t>(rýchlosť odozvy, sťažnosti a reklamácie, dodacie doby...)?</t>
  </si>
  <si>
    <t>Bol pre stanovené ukazovatele definovaný merateľný cieľ?</t>
  </si>
  <si>
    <t>Vyhodnocujete výsledky výkonnosti na pravidelnej báze?</t>
  </si>
  <si>
    <t>Porovnávate dosahované výsledky s relevantnými organizáciami?</t>
  </si>
  <si>
    <t>Realizovali ste prieskum spokojnosti zamestnancov?</t>
  </si>
  <si>
    <t>Realizovali ste viac ako jeden prieskum spokojnosti zamestnancov?</t>
  </si>
  <si>
    <t>(absencia, fluktuácia, hodnotenie efektívnosti školení...)?</t>
  </si>
  <si>
    <t>príklady TU</t>
  </si>
  <si>
    <t>Výsledky prieskumov napĺňajú stanovené ciele?</t>
  </si>
  <si>
    <t>Výsledky prieskumov vykazujú pozitívne trendy?</t>
  </si>
  <si>
    <t>Prístupy sa plánujú, alebo sa vytvárajú predpoklady pre budúci pokrok; dôkazy o tom, že niečo pozitívne sa skutočne deje. Pár izolovaných miest úspešnej realizácie alebo pár úspešných výsledkov.</t>
  </si>
  <si>
    <t>Plánované prístupy sú realizované s jasným pokrokom. Jednoznačný dôkaz o tom, že táto oblasť je riešená. Vyhodnotenie úspešnosti realizácie sa ale nevykonáva, iba odpočet splnenia/nesplnenia, prípadne oblasť nie je riešená vo všetkých činnostiach a v plnom rozsahu.</t>
  </si>
  <si>
    <t>Výsledky sledovaných ukazovateľov napĺňajú stanovené ciele?</t>
  </si>
  <si>
    <t>Výsledky sledovaných ukazovateľov vykazujú pozitívne trendy?</t>
  </si>
  <si>
    <t xml:space="preserve">V porovnaní s inými organizáciami sú výsledky vyhodnocovaných ukazovateľov vo vašej organizácii lepšie </t>
  </si>
  <si>
    <t>ako v porovnávaných organizáciách?</t>
  </si>
  <si>
    <t xml:space="preserve">V porovnaní s inými organizáciami sú výsledky prieskumov vo vašej organizácii lepšie </t>
  </si>
  <si>
    <t>(počet zapojených zamestnancov do dobrovoľníctva,...)</t>
  </si>
  <si>
    <r>
      <rPr>
        <sz val="11"/>
        <color theme="1"/>
        <rFont val="Tahoma"/>
        <family val="2"/>
      </rPr>
      <t>príklady</t>
    </r>
    <r>
      <rPr>
        <b/>
        <sz val="11"/>
        <color theme="1"/>
        <rFont val="Tahoma"/>
        <family val="2"/>
      </rPr>
      <t xml:space="preserve"> </t>
    </r>
  </si>
  <si>
    <t>Bol pre tieto ukazovatele definovaný merateľný cieľ?</t>
  </si>
  <si>
    <t>Výsledky meraných ukazovateľov napĺňajú stanovené ciele?</t>
  </si>
  <si>
    <t>Dosiahnuté výsledky vykazujú pozitívne trendy?</t>
  </si>
  <si>
    <t>Porovnávate dosiahnuté výsledky s relevantnými organizáciami?</t>
  </si>
  <si>
    <t xml:space="preserve">V porovnaní s inými organizáciami sú sledované výsledky vo vašej organizácii lepšie </t>
  </si>
  <si>
    <t>jej výkonnosť?</t>
  </si>
  <si>
    <t>Vyhodnocujete interné výsledky na pravidelnej báze?</t>
  </si>
  <si>
    <t>DOSIAHNUTÁ ÚROVEŇ PRINCÍPU</t>
  </si>
  <si>
    <t>Opis princípu</t>
  </si>
  <si>
    <t>Definície a pojmy</t>
  </si>
  <si>
    <t xml:space="preserve">PRINCÍP VÝNIMOČNOSTI </t>
  </si>
  <si>
    <t>Ako nástroj komplexného manažérstva kvality sa model CAF hlási k základným princípom výnimočnosti, ako ich pôvodne definovala Európska nadácia pre manažérstvo kvality (EFQM). Model CAF tieto princípy prenáša do kontextu verejného sektora a na ich základe sa snaží zlepšovať výkonnosť organizácií verejnej správy. Na rozdiel od tradičných byrokratických organizácií verejnej správy sa organizácia implementujúca princípy výnimočnosti zaradí k organizáciám orientovaným na kultúru kvality výkonu.</t>
  </si>
  <si>
    <t>Žiadna aktivita</t>
  </si>
  <si>
    <t>Organizácia sa zameriava na potreby existujúcich a potenciálnych občanov/zákazníkov.</t>
  </si>
  <si>
    <t>Organizácia zapája občanov/zákazníkov do hodnotenia a zlepšovania svojej výkonnosti (miera dosiahnutého výsledku jednotlivca, tímu, organizácie alebo procesu).</t>
  </si>
  <si>
    <t>Organizácia reaguje na potreby občanov/zákazníkov tým, že rozvíja a poskytuje činnosti, produkty a služby.</t>
  </si>
  <si>
    <t>Identifikovaná silná stránka organizácie v rámci daného princípu</t>
  </si>
  <si>
    <t>Návrh aktivity na zlepšovanie</t>
  </si>
  <si>
    <t>Kritérium modelu CAF</t>
  </si>
  <si>
    <t>Organizácia sa zameriava na dosahovanie výsledkov v súlade so stanovenými cieľmi, čo je priaznivým faktorom pre všetky zainteresované strany organizácie (autority, občanov/zákazníkov, partnerov a zamestnancov organizácie).</t>
  </si>
  <si>
    <t xml:space="preserve">                    Zameranie na občana/zákazníka                    </t>
  </si>
  <si>
    <t>Organizácia sa zameriava na potreby súčasných aj potenciálnych občanov/zákazníkov. Zapája ich do vývoja produktov a služieb a tiež do zlepšovania svojej výkonnosti.</t>
  </si>
  <si>
    <t>Tento princíp spája vizionárske a inšpiratívne vodcovstvo so stálosťou cieľov v meniacom sa prostredí. Tento princíp spája vizionárske a inšpiratívne vodcovstvo so stálosťou cieľov v meniacom sa prostredí. Vodcovia stanovujú jasné poslanie, víziu a hodnoty. Tiež vytvárajú a udržiavajú pracovné prostredie, v ktorom môžu byť zamestnanci plne zapájaní do dosahovania cieľov organizácie. Vodcovia stanovujú jasné poslanie, víziu a hodnoty. Tiež vytvárajú a udržiavajú pracovné prostredie, v ktorom môžu byť zamestnanci plne zapájaní do dosahovania cieľov organizácie.</t>
  </si>
  <si>
    <t>Na základe tohto princípu organizácia dosiahne požadovaný výsledok efektívnejšie, keď sú súvisiace zdroje a činnosti riadené ako proces a efektívne rozhodnutia sú založené na analýze dát a informácií.</t>
  </si>
  <si>
    <t>Zamestnanci na všetkých úrovniach sú podstatou organizácie a ich plné zapojenie umožňuje využitie ich schopností v prospech organizácie. Prínos zamestnancov by sa mal maximalizovať prostredníctvom ich rozvíjania a zapájania a vytvárania takého pracovného prostredia, kde sú hodnoty vzájomne zdieľané, pričom je uplatňovaná kultúra dôvery, otvorenosti, posilnenia a uznania.</t>
  </si>
  <si>
    <t>Trvalá inovácia a zlepšovanie</t>
  </si>
  <si>
    <t>Výnimočnosť je výzvou pre status quo organizácie a zároveň ovplyvňuje zmeny neustálym vzdelávaním s cieľom vytvárania príležitostí na inovovanie a zlepšovanie. Trvalým cieľom organizácie by preto malo byť neustále zlepšovanie sa.</t>
  </si>
  <si>
    <t>Organizácie verejného sektora potrebujú ostatných, aby dosahovali svoje ciele, a preto by mali rozvíjať a udržiavať partnerstvá s pridanou hodnotou. Organizácia a jej dodávatelia sú vzájomne závislí, a preto je dôležité, aby udržiavali vzájomne prospešný vzťah, ktorý zvyšuje schopnosť oboch strán vytvárať hodnoty.</t>
  </si>
  <si>
    <t>Organizácie verejného sektora si musia osvojiť spoločenskú zodpovednosť, rešpektovať ekologickú udržateľnosť a snažiť sa o splnenie hlavných očakávaní a požiadaviek miestnej a globálnej komunity.</t>
  </si>
  <si>
    <t>Organizácia sa zameriava na potreby existujúcich a potenciálnych občanov/zákazníkov. Manažment a zamestnanci spoločne chápu, kto sú ich občania/zákazníci a ktorému segmentu poskytuje organizácia služby. Zamestnanci chápu požiadavky a očakávania definované v legislatíve a predpisoch týkajúcich sa občanov/zákazníkov.</t>
  </si>
  <si>
    <t>V rámci organizácie bol iniciovaný procesne orientovaný spôsob myslenia. Boli identifikované kľúčové procesy týkajúce sa relevantných oblastí výsledkov.</t>
  </si>
  <si>
    <t>Organizácia  ukončila identifikáciu všetkých kľúčových procesov. Kľúčové procesy majú jasné vlastníctvo.
Ciele pre kľúčové procesy sú zadefinované v súlade so stratégiou a plánovaním organizácie. Organizácia meria výsledky kľúčových procesov v súlade s cieľmi. Organizácia má zadefinovaný základ pre informačný systém na podporu manažérstva procesov.</t>
  </si>
  <si>
    <t>Organizácia má detailný prehľad o všetkých procesoch prostredníctvom informačného systému (vrátane manažérskych, kľúčových a podporných procesov). Všetky tieto procesy sa monitorujú vo vzťahu k výsledkom a sú na pravidelnej báze zlepšované. Zamestnanci poznajú procesy, na ktorých  sa zúčastňujú a ciele týchto procesov. Postupy používajú, aby zabezpečili to, že ak sa zámery nepodarí dosiahnuť, výsledky sa použijú na zlepšovanie.</t>
  </si>
  <si>
    <t>Manažment si je vedomý významnosti externých vzťahov a partnerstiev nadviazaných organizáciou. Najdôležitejšie externé vzťahy organizácie a jej partnerstvá sú identifikované. Organizácia používa rozličné druhy spolupráce s externými partnermi.</t>
  </si>
  <si>
    <t>Manažment má jasnú predstavu o najdôležitejších externých vzťahoch a partnerstvách a vývoji tých možností, ktoré sú založené na jasne identifikovaných vzájomných prínosoch. Organizácia je zapojená do  formalizovaných kľúčových partnerstiev. Zamestnanci sú si vedomí externých vzťahov a partnerstiev, ktoré sú dôležité pre ich pozíciu a úlohy.</t>
  </si>
  <si>
    <t xml:space="preserve">Organizácia zabezpečuje systematické partnerstvá so všetkými významnými partnermi. Pravidelne sa realizuje hodnotenie efektívnosti a účinnosti existujúcich partnerstiev a ich zlepšení. Organizácia sa zapája do hľadania nových partnerov.  </t>
  </si>
  <si>
    <r>
      <rPr>
        <b/>
        <sz val="10"/>
        <color theme="1"/>
        <rFont val="Tahoma"/>
        <family val="2"/>
      </rPr>
      <t>Výnimočnosť</t>
    </r>
    <r>
      <rPr>
        <sz val="10"/>
        <color theme="1"/>
        <rFont val="Tahoma"/>
        <family val="2"/>
      </rPr>
      <t xml:space="preserve"> 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zákazníka, vodcovstvo a stálosť  cieľov, manažérstvo založené na procesoch a faktoch, zapájanie zamestnancov, trvalé zlepšovanie a inovácie, vzájomne výhodné partnerstvá a spoločenská zodpovednosť.</t>
    </r>
  </si>
  <si>
    <r>
      <t xml:space="preserve">Uveďte dôkaz </t>
    </r>
    <r>
      <rPr>
        <sz val="10"/>
        <color theme="1"/>
        <rFont val="Tahoma"/>
        <family val="2"/>
      </rPr>
      <t>(smernica, vyhláška, stratégia, vyhodnotenie, meranie, porovnanie a pod.)</t>
    </r>
  </si>
  <si>
    <r>
      <rPr>
        <b/>
        <sz val="10"/>
        <color theme="1"/>
        <rFont val="Tahoma"/>
        <family val="2"/>
      </rPr>
      <t xml:space="preserve">Organizácia identifikovala relevantné zainteresované strany a oblasti výsledkov.                                                      </t>
    </r>
    <r>
      <rPr>
        <sz val="10"/>
        <color theme="1"/>
        <rFont val="Tahoma"/>
        <family val="2"/>
      </rPr>
      <t>V organizácii sa kladie dôraz na rozvoj kultúry orientácie na výsledky. Organizácia identifikovala rozličné zainteresované strany a zatriedila ich do rozličných kategórií. Organizácia má zadefinované relevantné oblasti výsledkov prepojených na poslanie organizácie.</t>
    </r>
  </si>
  <si>
    <r>
      <t xml:space="preserve">Celkový účinok, ktorý majú </t>
    </r>
    <r>
      <rPr>
        <b/>
        <sz val="10"/>
        <color theme="1"/>
        <rFont val="Tahoma"/>
        <family val="2"/>
      </rPr>
      <t xml:space="preserve">výstupy </t>
    </r>
    <r>
      <rPr>
        <sz val="10"/>
        <color theme="1"/>
        <rFont val="Tahoma"/>
        <family val="2"/>
      </rPr>
      <t>na externé zainteresované strany alebo širšiu spoločnosť. Príklad výstupu a výsledku: prísnejšie podmienky držania strelných zbraní vedú k menšiemu počtu povolení. Medziproduktom je, že sa vydáva menej
povolení. Konečným výstupom je, že v spoločnosti cirkuluje menej strelných zbraní. Tieto výstupy vedú k výsledku, že sa dosiahne vyššia úroveň bezpečnosti alebo pocit istoty.</t>
    </r>
    <r>
      <rPr>
        <b/>
        <sz val="10"/>
        <color theme="1"/>
        <rFont val="Tahoma"/>
        <family val="2"/>
      </rPr>
      <t xml:space="preserve">                                      Zainteresované strany</t>
    </r>
    <r>
      <rPr>
        <sz val="10"/>
        <color theme="1"/>
        <rFont val="Tahoma"/>
        <family val="2"/>
      </rPr>
      <t xml:space="preserve"> sú všetky tie, ktoré majú záujem, či už finančný alebo iný, o činnosti organizácie. Interné a externé zainteresované strany sa môžu klasifi kovať do štyroch hlavných kategórií: politické orgány; občania/zákazníci; zamestnanci organizácie; partneri. Príklady zainteresovaných strán: tvorcovia politických rozhodnutí, občania/zákazníci, zamestnanci, spoločnosť, inšpekčné orgány, média, partneri, atď. Zainteresovanými stranami sú tiež vládne organizácie.</t>
    </r>
  </si>
  <si>
    <t xml:space="preserve">Zameranie na občana/zákazníka  </t>
  </si>
  <si>
    <t xml:space="preserve">Organizácia reaguje na potreby občanov/zákazníkov tým, že rozvíja a poskytuje činnosti, produkty a služby.  Výsledky meraní spokojnosti občana/zákazníka a dialógu sa používajú na prehodnotenie a rozvoj stratégií a plánov zlepšovania pre celú organizáciu, adekvátnu reakciu, ak veci nefungujú (napr. manažérstvo sťažností). Zamestnanci majú mnohostranný obraz o potrebách občana/zákazníka - vrátane dodatočných potrieb o tých, ktoré sa týkajú priamo kľúčových produktov/služieb (napr. transparentnosť, zapojenie). Obidve skupiny, manažment  zamestnanci prejavujú záujem o súčasné a budúce potreby zákazníka prostredníctvom ich správania sa a prístupu.                          </t>
  </si>
  <si>
    <r>
      <t xml:space="preserve">Tradične spájame termín </t>
    </r>
    <r>
      <rPr>
        <b/>
        <sz val="10"/>
        <color theme="1"/>
        <rFont val="Tahoma"/>
        <family val="2"/>
      </rPr>
      <t>„Vodca“</t>
    </r>
    <r>
      <rPr>
        <sz val="10"/>
        <color theme="1"/>
        <rFont val="Tahoma"/>
        <family val="2"/>
      </rPr>
      <t xml:space="preserve"> so zodpovedným za organizáciu. Slovo môže tiež odkazovať na toho človeka, ktorý sa vďaka svojej kompetentnosti považuje v čiastkovej oblasti za vzor pre ostatných. Spôsob, akým vodcovia rozvíjajú poslanie a  víziu organizácie a pomáhajú ich napĺňaniu.                                                                 Vodcovstvo odráža rozvíjanie hodnôt, potrebných pre dlhodobú úspešnosť a ich zavádzanie prostredníctvom vhodných aktivít a správania. Ukazuje ich osobnú angažovanosť v zabezpečovaní, aby systém manažérstva bol rozvíjaný, zavádzaný a preskúmavaný a manažérstvo organizácie bolo stabilne zamerané na zmeny a inovácie. Slovo </t>
    </r>
    <r>
      <rPr>
        <b/>
        <sz val="10"/>
        <color theme="1"/>
        <rFont val="Tahoma"/>
        <family val="2"/>
      </rPr>
      <t>„vodcovstvo“</t>
    </r>
    <r>
      <rPr>
        <sz val="10"/>
        <color theme="1"/>
        <rFont val="Tahoma"/>
        <family val="2"/>
      </rPr>
      <t xml:space="preserve"> ako také odkazuje na skupinu vodcov, ktorí riadia organizáciu.</t>
    </r>
  </si>
  <si>
    <t>Vodcovia zabezpečili organizáciu dobre definovaným poslaním v súlade s legislatívou a požiadavkami predpisov berúc do úvahy očakávania zainteresovaných strán.</t>
  </si>
  <si>
    <t>Vodcovia zabezpečili organizáciu dobre definovaným poslaním, víziou a hodnotami a zdieľajú ich so zamestnancami organizácie. Manažéri všetkých úrovní sa zameriavajú na to, aby preniesli poslanie, víziu a hodnoty do praxe.</t>
  </si>
  <si>
    <t xml:space="preserve">Zainteresované strany sú presvedčené o stálosti cieľov a solídnosti (stabilite) manažmentu. Zainteresované strany sú presvedčené o stálosti cieľov a solídnosti (stabilite) manažmentu. 
Manažéri sú vnímaní ako vzorové modely. 
Kvalita manažérstva sa meria, napr. prostredníctvom hodnotenia manažérov alebo merania spokojnosti s prácou. </t>
  </si>
  <si>
    <t>Proces je súbor vzájomne prepojených činností, ktoré transformujú súbor vstupov na výstupy a výsledky, čím zvyšujú hodnotu daného produktu/služby.</t>
  </si>
  <si>
    <r>
      <rPr>
        <b/>
        <sz val="10"/>
        <color theme="1"/>
        <rFont val="Tahoma"/>
        <family val="2"/>
      </rPr>
      <t xml:space="preserve">Zamestnancami </t>
    </r>
    <r>
      <rPr>
        <sz val="10"/>
        <color theme="1"/>
        <rFont val="Tahoma"/>
        <family val="2"/>
      </rPr>
      <t>rozumieme všetkých jednotlivcov zamestnaných organizáciou, zahŕňajúc zamestnancov na plný i čiastočný úväzok i zamestnancov na dobu
určitú.</t>
    </r>
  </si>
  <si>
    <t>Existuje portfólio školení, ktoré berie do úvahy požiadavky zamestnancov na ďalšie zlepšovanie  existujúcej spôsobilosti. Organizácia uznáva dôležitosť zapájania zamestnancov do procesu rozhodovania. Zamestnanci sú pozývaní, aby vyjadrili svoj názor na organizačný rozvoj.</t>
  </si>
  <si>
    <t xml:space="preserve">Organizácia oceňuje a uznáva zamestnancov takým spôsobom, aby budovala záväzok a povzbudzovala ich lojálnosť k organizácii. Organizácia formuluje politiku ľudských zdrojov v súlade so stratégiou a plánovaním zapájajúc zamestnancov; vytvára pravidelný kruh vrátane rozvoja zamestnancov (hodnotenie, školenie a dialóg); zapája zamestnancov do rozvoja stratégie a plánov zlepšovania, pozývajúc ich generovať a implementovať nápady pre zlepšovanie. </t>
  </si>
  <si>
    <t>Manažment oceňuje významnosť strategickej obnovy a modernizácie s cieľom prispôsobiť budúce výzvy  napr. potrebám zákazníka, náboru, udržaniu a politickým požiadavkám. 
Organizácia realizuje bench learning, interný a externý. Projekty sa realizujú s ohľadom na princípy cyklu PDCA. Organizácia využíva kreatívne metódy na realizáciu konkrétnych zlepšovacích iniciatív generujúcich pridanú hodnotu.</t>
  </si>
  <si>
    <r>
      <rPr>
        <b/>
        <sz val="10"/>
        <color theme="1"/>
        <rFont val="Tahoma"/>
        <family val="2"/>
      </rPr>
      <t xml:space="preserve">Partnerstvo </t>
    </r>
    <r>
      <rPr>
        <sz val="10"/>
        <color theme="1"/>
        <rFont val="Tahoma"/>
        <family val="2"/>
      </rPr>
      <t xml:space="preserve">sa chápe ako spolupráca s inými stranami na komerčnej alebo nekomerčnej báze zameraná na dosiahnutie spoločného cieľa, pričom sa takto vytvára  pridaná hodnota pre organizáciu a jej zákazníkov/zainteresované strany.  </t>
    </r>
  </si>
  <si>
    <t>Organizácia robí rozdiel medzi poslaním a jej spoločenskou zodpovednosťou ako verejná inštitúcia. Organizácia identifikovala oblasti vplyvu na spoločenskú, ekonomickú a ekologickú problematiku a vplyv na médiá.</t>
  </si>
  <si>
    <t xml:space="preserve">Manažment zadefinoval víziu v relevantných oblastiach týkajúcich sa spoločenskej zodpovednosti, zamestnancov a zamestnanci túto víziu zdieľajú. Organizácia integruje víziu do stratégie a plánov zlepšovania. Organizácia podporuje príležitosti a rozvíja iniciatívy, aby pracovala na vzájomne výhodných projektoch so spoločnosťou. Organizácia vykonáva merania spoločenskej zodpovednosti  a ekologickej udržateľnosti v niektorých oblastiach a výsledky sa prerokovávajú. </t>
  </si>
  <si>
    <r>
      <rPr>
        <b/>
        <sz val="10"/>
        <color theme="1"/>
        <rFont val="Tahoma"/>
        <family val="2"/>
      </rPr>
      <t>Spoločenská zodpovednosť</t>
    </r>
    <r>
      <rPr>
        <sz val="10"/>
        <color theme="1"/>
        <rFont val="Tahoma"/>
        <family val="2"/>
      </rPr>
      <t xml:space="preserve"> je záväzok organizácií súkromného a verejného sektora prispievať k udržateľnému rozvoju s cieľom zvyšovania kvality života prácou so zamestnancami, ich rodinami, miestnymi spoločenstvami a spoločnosťou všeobecne. Cieľom je prinášať prospech tak organizácii ako aj širšej spoločnosti.</t>
    </r>
  </si>
  <si>
    <r>
      <t>Termín</t>
    </r>
    <r>
      <rPr>
        <b/>
        <sz val="10"/>
        <color theme="1"/>
        <rFont val="Tahoma"/>
        <family val="2"/>
      </rPr>
      <t xml:space="preserve"> občan/zákazník</t>
    </r>
    <r>
      <rPr>
        <sz val="10"/>
        <color theme="1"/>
        <rFont val="Tahoma"/>
        <family val="2"/>
      </rPr>
      <t xml:space="preserve"> odkazuje na komplex vzťahov medzi úradom a jeho verejnosťou. Osoba, pre ktorú sú určené služby má sa považovať za </t>
    </r>
    <r>
      <rPr>
        <b/>
        <sz val="10"/>
        <color theme="1"/>
        <rFont val="Tahoma"/>
        <family val="2"/>
      </rPr>
      <t>občana</t>
    </r>
    <r>
      <rPr>
        <sz val="10"/>
        <color theme="1"/>
        <rFont val="Tahoma"/>
        <family val="2"/>
      </rPr>
      <t xml:space="preserve">; člen demokratickej spoločnosti s právami a povinnosťami (platiteľ dane, politický činiteľ). Osoba má sa tiež považovať za </t>
    </r>
    <r>
      <rPr>
        <b/>
        <sz val="10"/>
        <color theme="1"/>
        <rFont val="Tahoma"/>
        <family val="2"/>
      </rPr>
      <t>zákazníka</t>
    </r>
    <r>
      <rPr>
        <sz val="10"/>
        <color theme="1"/>
        <rFont val="Tahoma"/>
        <family val="2"/>
      </rPr>
      <t xml:space="preserve"> nie len v kontexte dodávania služby, tam sa uznáva ako prijímateľ služby, ale aj v kontexte keď si plní povinnosti (platba daní alebo pokút), tam má svoje právo, aby sa o neho postaralo nestranne a zdvorilo bez zanedbania záujmu o jeho potreby.</t>
    </r>
  </si>
  <si>
    <r>
      <t>Tradične spájame termín „</t>
    </r>
    <r>
      <rPr>
        <b/>
        <sz val="10"/>
        <color theme="1"/>
        <rFont val="Tahoma"/>
        <family val="2"/>
      </rPr>
      <t>Vodca</t>
    </r>
    <r>
      <rPr>
        <sz val="10"/>
        <color theme="1"/>
        <rFont val="Tahoma"/>
        <family val="2"/>
      </rPr>
      <t xml:space="preserve">“ so zodpovedným za organizáciu. Slovo môže tiež odkazovať na toho človeka, ktorý sa vďaka svojej kompetentnosti považuje v čiastkovej oblasti za vzor pre ostatných. Spôsob, akým vodcovia rozvíjajú poslanie a  víziu organizácie a pomáhajú ich napĺňaniu.                                                                 </t>
    </r>
    <r>
      <rPr>
        <b/>
        <sz val="10"/>
        <color theme="1"/>
        <rFont val="Tahoma"/>
        <family val="2"/>
      </rPr>
      <t>Vodcovstvo</t>
    </r>
    <r>
      <rPr>
        <sz val="10"/>
        <color theme="1"/>
        <rFont val="Tahoma"/>
        <family val="2"/>
      </rPr>
      <t xml:space="preserve"> odráža rozvíjanie hodnôt, potrebných pre dlhodobú úspešnosť a ich zavádzanie prostredníctvom vhodných aktivít a správania. Ukazuje ich osobnú angažovanosť v zabezpečovaní, aby systém manažérstva bol rozvíjaný, zavádzaný a preskúmavaný a manažérstvo organizácie bolo stabilne zamerané na zmeny a inovácie. Slovo „vodcovstvo“ ako také odkazuje na skupinu vodcov, ktorí riadia organizáciu.</t>
    </r>
  </si>
  <si>
    <r>
      <rPr>
        <b/>
        <sz val="10"/>
        <color theme="1"/>
        <rFont val="Tahoma"/>
        <family val="2"/>
      </rPr>
      <t>Proces</t>
    </r>
    <r>
      <rPr>
        <sz val="10"/>
        <color theme="1"/>
        <rFont val="Tahoma"/>
        <family val="2"/>
      </rPr>
      <t xml:space="preserve"> je súbor vzájomne prepojených činností, ktoré transformujú súbor vstupov na výstupy a výsledky, čím zvyšujú hodnotu daného produktu/služby.</t>
    </r>
  </si>
  <si>
    <r>
      <rPr>
        <b/>
        <sz val="10"/>
        <color theme="1"/>
        <rFont val="Tahoma"/>
        <family val="2"/>
      </rPr>
      <t>Zamestnancami</t>
    </r>
    <r>
      <rPr>
        <sz val="10"/>
        <color theme="1"/>
        <rFont val="Tahoma"/>
        <family val="2"/>
      </rPr>
      <t xml:space="preserve"> rozumieme všetkých jednotlivcov zamestnaných organizáciou, zahŕňajúc zamestnancov na plný i čiastočný úväzok i zamestnancov na dobu
určitú.</t>
    </r>
  </si>
  <si>
    <r>
      <rPr>
        <b/>
        <sz val="10"/>
        <color theme="1"/>
        <rFont val="Tahoma"/>
        <family val="2"/>
      </rPr>
      <t>Trvalé zlepšovanie</t>
    </r>
    <r>
      <rPr>
        <sz val="10"/>
        <color theme="1"/>
        <rFont val="Tahoma"/>
        <family val="2"/>
      </rPr>
      <t xml:space="preserve"> sa chápe ako získavanie a pochopenie vedomostí a informácií, ktoré môžu viesť k zlepšovaniu alebo zmenám v organizácii. Príklady aktivít učenia sa organizácie zahŕňajú bechmarking/bench learning, interné a externé hodnotenia a/alebo audity a štúdium príkladov dobrej praxe. Príklady individuálneho učenia sa zahŕňajú školenia a rozvoj zručností.</t>
    </r>
    <r>
      <rPr>
        <b/>
        <sz val="10"/>
        <color theme="1"/>
        <rFont val="Tahoma"/>
        <family val="2"/>
      </rPr>
      <t xml:space="preserve">                                                                                              Inovácia</t>
    </r>
    <r>
      <rPr>
        <sz val="10"/>
        <color theme="1"/>
        <rFont val="Tahoma"/>
        <family val="2"/>
      </rPr>
      <t xml:space="preserve"> je proces transformácie dobrých nápadov do nových služieb, procesov, nástrojov, systémov a vzájomného pôsobenia ľudí. Organizácia môže byť označená ako inova tívna, ak daná úloha je vykonávaná novým spôsobom, alebo ak organizácia ponúka svojim zákazníkom novú službu odlišnou formou, ako napr. samoobsluha prostredníctvom internetu.</t>
    </r>
  </si>
  <si>
    <r>
      <rPr>
        <b/>
        <sz val="10"/>
        <color theme="1"/>
        <rFont val="Tahoma"/>
        <family val="2"/>
      </rPr>
      <t>Partnerstvo</t>
    </r>
    <r>
      <rPr>
        <sz val="10"/>
        <color theme="1"/>
        <rFont val="Tahoma"/>
        <family val="2"/>
      </rPr>
      <t xml:space="preserve"> sa chápe ako spolupráca s inými stranami na komerčnej alebo nekomerčnej báze zameraná na dosiahnutie spoločného cieľa, pričom sa takto vytvára  pridaná hodnota pre organizáciu a jej zákazníkov/zainteresované strany.  </t>
    </r>
  </si>
  <si>
    <t xml:space="preserve">EasyCAF </t>
  </si>
  <si>
    <t>Verzia nástroja</t>
  </si>
  <si>
    <t>Dátum vydania</t>
  </si>
  <si>
    <t>Názov hodnotenej organizácie:</t>
  </si>
  <si>
    <t>PSČ:</t>
  </si>
  <si>
    <t>Súpisné číslo:</t>
  </si>
  <si>
    <t>Ulica:</t>
  </si>
  <si>
    <t>Mesto:</t>
  </si>
  <si>
    <t>E-mail:</t>
  </si>
  <si>
    <t>Telefón:</t>
  </si>
  <si>
    <t>Adresa hodnotenej organizácie</t>
  </si>
  <si>
    <t>Dátum vypracovania hodnotenia:</t>
  </si>
  <si>
    <t>Hodnotenie vypracoval/vypracovali:</t>
  </si>
  <si>
    <t>dd.mm.rrrr</t>
  </si>
  <si>
    <t>meno a priezvisko, prípadne pozícia a podpis osôb, ktoré hodnotenie realizovali</t>
  </si>
  <si>
    <t>A</t>
  </si>
  <si>
    <t>B</t>
  </si>
  <si>
    <t>C</t>
  </si>
  <si>
    <t>D</t>
  </si>
  <si>
    <t>E</t>
  </si>
  <si>
    <t>F</t>
  </si>
  <si>
    <t>G</t>
  </si>
  <si>
    <t>H</t>
  </si>
  <si>
    <t>I</t>
  </si>
  <si>
    <t>J</t>
  </si>
  <si>
    <t>K</t>
  </si>
  <si>
    <t>L</t>
  </si>
  <si>
    <t>M</t>
  </si>
  <si>
    <t>N</t>
  </si>
  <si>
    <t>O</t>
  </si>
  <si>
    <t>P</t>
  </si>
  <si>
    <t>R</t>
  </si>
  <si>
    <t>S</t>
  </si>
  <si>
    <t>T</t>
  </si>
  <si>
    <t>U</t>
  </si>
  <si>
    <t>V</t>
  </si>
  <si>
    <t>W</t>
  </si>
  <si>
    <t>Y</t>
  </si>
  <si>
    <t>Z</t>
  </si>
  <si>
    <t>Akčný plán zlepšovania</t>
  </si>
  <si>
    <t>Akčný plán zlepšovania je dokument, ktorý predstavuje plán úloh, rozdelenie povinností, ciele pre realizáciu projektu (napr. ciele, úlohy, konečné termíny) a potrebné zdroje (napr. hodiny, finančné prostriedky).</t>
  </si>
  <si>
    <t>Bench learning sa v európskych organizáciách verejnej správy zvyčajne zameriava na aspekty vzdelávania a v súčasnosti sa bežne nazýva aj ako „bench  learning“, to znamená učenie, akým spôsobom sa zlepšovať prostredníctvom zdieľania vedomostí, informácií či iných zdrojov. Je uznávaný ako efektívny spôsob zavedenia organizačných zmien. Znižuje riziká, je efektívny a šetrí čas.</t>
  </si>
  <si>
    <t>Bench learning</t>
  </si>
  <si>
    <t>Cyklus PDCA</t>
  </si>
  <si>
    <t>Dopady/vplyvy</t>
  </si>
  <si>
    <t>Dopady/vplyvy sú účinky a dôsledky možných a skutočných opatrení, zásahov alebo politík vo verejnom, súkromnom a treťom sektore.</t>
  </si>
  <si>
    <t>Dôkaz</t>
  </si>
  <si>
    <t>Dôkaz je informácia, ktorá podporuje isté tvrdenie alebo udalosť. Rozhodovanie na základe dôkazov sa považuje za nevyhnutnosť pri formovaní spoľahlivého záveru alebo úsudku.</t>
  </si>
  <si>
    <t>Komplexné manažérstvo kvality je zákaznícky orientovaná manažérska filozofia, ktorej cieľom je neustále zlepšovanie podnikových procesov prostredníctvom analytických nástrojov a tímovej práce. TQM vníma organizáciu ako celok (hlavné/realizačné, manažérske a podporné procesy) v chápaní zodpovednosti a zabezpečovaní kvality jej produktov/služieb a procesov trvalým hľadaním zlepšovania efektívnosti svojich procesov na každej úrovni.</t>
  </si>
  <si>
    <t>Komplexné manažérstvo kvality</t>
  </si>
  <si>
    <t>Kľúčové výsledky</t>
  </si>
  <si>
    <t>Kľúčové výsledky výkonnosti sú výsledky, ktoré organizácia dosahuje so zreteľom na svoju stratégiu a plánovanie súvisiace s potrebami a požiadavkami rôznych zainteresovaných strán (externé výsledky) a výsledky organizácie vo vzťahu k jej riadeniu a zlepšovaniu (interné výsledky).</t>
  </si>
  <si>
    <t xml:space="preserve">Mapovanie zainteresovaných strán je systematickým prístupom k riadeniu vzťahov so zainteresovanými stranami s cieľom zabezpečiť maximalizáciu pozitívnych vplyvov zainteresovaných strán a minimalizáciu negatívnych vplyvov.
Keďže zainteresované strany môžu ovplyvniť úspech projektu, je veľmi dôležité, aby boli identifikované čo najskôr a aby sa ich potenciálny vplyv systematicky posudzoval. </t>
  </si>
  <si>
    <t>Mapovanie zainteresovaných strán</t>
  </si>
  <si>
    <t>Termín občan/zákazník odkazuje na komplex vzťahov medzi úradom a jeho verejnosťou. Osoba, pre ktorú sú určené služby má sa považovať za občana; člen demokratickej spoločnosti s právami a povinnosťami (platiteľ dane, politický činiteľ). Osoba sa má tiež považovať za zákazníka nie len v kontexte dodávania služby, tam sa uznáva ako prijímateľ služby, ale aj v kontexte keď si plní povinnosti (platba daní alebo pokút), tam má svoje právo, aby sa o neho postaralo nestranne a zdvorilo bez zanedbania záujmu o jeho potreby.</t>
  </si>
  <si>
    <t>Občan/zákazník</t>
  </si>
  <si>
    <t>Partnerstvo</t>
  </si>
  <si>
    <t xml:space="preserve">Partnerstvo sa chápe ako spolupráca s inými stranami na komerčnej alebo nekomerčnej báze zameraná na dosiahnutie spoločného cieľa, pričom sa takto vytvára  pridaná hodnota pre organizáciu a jej zákazníkov/zainteresované strany.  </t>
  </si>
  <si>
    <t>Poslanie</t>
  </si>
  <si>
    <t>Poslanie vysvetľuje hlavný účel organizácie, čo by organizácia mala dosiahnuť pre svoje zainteresované strany a prečo organizácia existuje. Poslanie organizácie verejnej správy je výsledkom verejnej politiky a/alebo štatutárnych mandátov. Rozhodujúce ciele organizácie, ktoré si organizácia stanovila v súlade s jej poslaním, sú formulované v jej vízii. Vyhlásenie o poslaní je písomné vyhlásenie, ktoré zostáva dlhšiu dobu nezmenené a ktoré definuje:
  •	  Aký je účel organizácie?
  •	  Aké produkty alebo služby sa poskytujú?
  •	  Kto sú hlavní zákazníci?
  •	  Aké sú hodnoty organizácie?</t>
  </si>
  <si>
    <t>Cyklus PDCA je štvorstupňový cyklus popísaný Demingom, ktorého dodržiavanie je podmienkou trvalého zlepšovania:
  •	  Plánuj (návrhová fáza),
  •	  Urob/Realizuj (výkonná fáza),
  •	  Over/Kontroluj (kontrolná fáza),
  •	  Konaj (akčná, prispôsobovacia a korekčná fáza).
Zdôrazňuje, že programy zlepšovania musia začínať starostlivým plánovaním, musia vyústiť do efektívnych činností, musia byť kontrolované a následne prispôsobené a musia opäť viesť k starostlivému plánovaniu bez prerušenia cyklu.</t>
  </si>
  <si>
    <t>Prieskum</t>
  </si>
  <si>
    <t>Prieskum je zhromažďovanie údajov o názoroch, prístupoch alebo vedomostiach jednotlivcov alebo skupín. Zvyčajne je oslovená iba reprezentatívna vzorka populácie či osadenstva.</t>
  </si>
  <si>
    <t>Proces</t>
  </si>
  <si>
    <t>Riadenie ľudských zdrojov</t>
  </si>
  <si>
    <t>Riadenie ľudských zdrojov alebo RĽZ skratka pre riadenie ľudských zdrojov a zahŕňa všetky procesy riadenia a rozvoja ľudských zdrojov:
 A. 	Plánovanie ľudských zdrojov
 B. 	Nábor a výber zamestnancov
 C. 	Adaptácia zamestnancov
 D. 	Rozvoj, vzdelávanie a kariérny rast zamestnancov
 E. 	Hodnotenie a odmeňovanie zamestnancov
 F. 	Pracovné podmienky a pracovné vzťahy
 G. 	Ukončenie pracovného pomeru
Niekedy sa označuje tiež zjednodušene ako personalistika. Riadenie ľudských zdrojov celý rad postupov a rôznych metód riadenia pre prácu s ľuďmi v organizácii.</t>
  </si>
  <si>
    <t>Spoločenská zodpovednosť je záväzok organizácií súkromného a verejného sektora prispievať k udržateľnému rozvoju s cieľom zvyšovania kvality života prácou so zamestnancami, ich rodinami, miestnymi spoločenstvami a spoločnosťou všeobecne. Cieľom je prinášať prospech tak organizácii ako aj širšej spoločnosti.</t>
  </si>
  <si>
    <t>Stratégia je dlhodobý plán prioritných činností zameraný na dosiahnutie hlavného cieľa alebo splnenie poslania.</t>
  </si>
  <si>
    <t>Stratégia</t>
  </si>
  <si>
    <t>Stratégia/politika riadenia ľudských zdrojov je označenie pre dlhodobý plán vytvorený na dosiahnutie cieľov v oblasti riadenie a rozvoja ľudských zdrojov a ľudského kapitálu v organizáciu. Personálna stratégia je jedným z výstupov strategického riadenia v oblasti riadenie ľudí. Stratégia riadenia ľudských zdrojov zvyčajne nadväzuje na globálnu stratégiu a obsahuje špecifické ciele v oblasti personalistiky a harmonograme ich realizácie - za pomoci projektov či ďalších opatrení a úloh.</t>
  </si>
  <si>
    <t>Stratégia/politika riadenia ľudských zdrojov</t>
  </si>
  <si>
    <t>Systém manažérstva kvality je systém koordinovaných aktivít zameraných na riadenie a kontrolu organizácie s cieľom trvalého zlepšovania účinnosti a efektívnosti jej činnosti.</t>
  </si>
  <si>
    <t xml:space="preserve">Systém manažérstva kvality </t>
  </si>
  <si>
    <t>Trvalé zlepšovanie sa chápe ako získavanie a pochopenie vedomostí a informácií, ktoré môžu viesť k zlepšovaniu alebo zmenám v organizácii. Príklady aktivít učenia sa organizácie zahŕňajú bechmarking/bench learning, interné a externé hodnotenia a/alebo audity a štúdium príkladov dobrej praxe. Príklady individuálneho učenia sa zahŕňajú školenia a rozvoj zručností. 
Inovácia je proces transformácie dobrých nápadov do nových služieb, procesov, nástrojov, systémov a vzájomného pôsobenia ľudí. Organizácia môže byť označená ako inovatívna, ak daná úloha je vykonávaná novým spôsobom, alebo ak organizácia ponúka svojim zákazníkom novú službu odlišnou formou, ako napr. samoobsluha prostredníctvom internetu.</t>
  </si>
  <si>
    <t>Trvalé zlepšovanie</t>
  </si>
  <si>
    <t>Účinnosť sú výstupy vo vzťahu k vstupom alebo nákladom. Účinnosť a produktivita vyjadrujú to isté. Produktivita sa môže merať spôsobmi, ktoré zachytávajú buď vstupy všetkých faktorov produkcie (celková produktivita faktorov) alebo konkrétny faktor (produktivita práce alebo kapitálová produktivita).</t>
  </si>
  <si>
    <t>Účinnosť</t>
  </si>
  <si>
    <t>Vlastník procesu</t>
  </si>
  <si>
    <t>Zamestnanec zodpovedný za navrhovanie, zlepšovanie a vykonávanie procesu a jeho koordináciu a integráciu v rámci organizácie. Medzi jeho zodpovednosti patrí:
 •  Pochopenie procesu: ako sa vykonáva v praxi?
 •  Zacielenie na proces: ako zapadá do širšej vízie? Kto sú interné a externé zainteresované strany a sú splnené ich očakávania? Ako tento proces súvisí s inými procesmi?
 •  Oznámenie procesu interným a externým zainteresovaným stranám.
 •  Monitorovanie, meranie a porovnávanie procesu: do akej miery je proces efektívny a účinný?
 •  Ohlásenie procesu: čo presne sa dá vylepšiť? Kde sú oblasti na zlepšenie a ako sa na ne možno zamerať?
Uplatňovaním týchto krokov má vlastník procesu šancu tento proces neustále zlepšovať.</t>
  </si>
  <si>
    <t>Vodca</t>
  </si>
  <si>
    <t xml:space="preserve">Tradične spájame termín „Vodca“ so zodpovedným za organizáciu. Slovo môže tiež odkazovať na toho človeka, ktorý sa vďaka svojej kompetentnosti považuje v čiastkovej oblasti za vzor pre ostatných. Spôsob, akým vodcovia rozvíjajú poslanie a  víziu organizácie a pomáhajú ich napĺňaniu.                                                                </t>
  </si>
  <si>
    <t>Vodcovstvo</t>
  </si>
  <si>
    <t>Vodcovstvo odráža rozvíjanie hodnôt, potrebných pre dlhodobú úspešnosť a ich zavádzanie prostredníctvom vhodných aktivít a správania. Ukazuje ich osobnú angažovanosť v zabezpečovaní, aby systém manažérstva bol rozvíjaný, zavádzaný a preskúmavaný a manažérstvo organizácie bolo stabilne zamerané na zmeny a inovácie. Slovo „vodcovstvo“ ako také odkazuje na skupinu vodcov, ktorí riadia organizáciu. Manažéri zohrávajú významnú úlohu pri budovaní organizačnej kultúry priaznivej pre rozvoj inovácií. Stimuláciou vzájomnej dôvery a otvorenosti môžu pôsobiť ako mentori vlastných zamestnancov a vystupovať ako vzor. Týmto postojom upevňujú dôveru v ich vodcovskú úlohu a podporujú tak nasledovanie a napĺňanie misie, vízie a strategických cieľov organizácie.</t>
  </si>
  <si>
    <t>Vízia</t>
  </si>
  <si>
    <t>Vízia je dosiahnuteľný cieľ alebo túžba po tom, čo chce organizácia robiť a kam sa chce dopracovať. Kontext tohto cieľa je určený poslaním organizácie.</t>
  </si>
  <si>
    <t>Vstup</t>
  </si>
  <si>
    <t>Vstup je akýkoľvek druh informácií, poznatkov, materiálu či iných zdrojov použitých na produkciu.</t>
  </si>
  <si>
    <t>Výkonnosť</t>
  </si>
  <si>
    <t>Výkonnosť je miera dosiahnutého výsledku jednotlivca, tímu, organizácie alebo procesu (pozri tiež „ukazovateľ“).</t>
  </si>
  <si>
    <t>Výnimočnosť je významná/mimoriadna prax v manažérstve organizácie a dosahovanie výsledkov, ktoré sú založené na súbore základných konceptov komplexného manažérstva kvality sformulovaných Európskou nadáciou pre manažérstvo kvality (EFQM). Medzi ne patria: orientácia na výsledky, zameranie na zákazníka, vodcovstvo a stálosť  cieľov, manažérstvo založené na procesoch a faktoch, zapájanie zamestnancov, trvalé zlepšovanie a inovácie, vzájomne výhodné partnerstvá a spoločenská zodpovednosť.</t>
  </si>
  <si>
    <t>Výnimočnosť</t>
  </si>
  <si>
    <t>Výsledok je celkový účinok, ktorý majú výstupy na externé zainteresované strany alebo širšiu spoločnosť. Príklad výstupu a výsledku: prísnejšie podmienky držania strelných zbraní vedú k menšiemu počtu povolení. Medziproduktom je, že sa vydáva menej povolení. Konečným výstupom je, že v spoločnosti cirkuluje menej strelných zbraní. Tieto výstupy vedú k výsledku, že sa dosiahne vyššia úroveň bezpečnosti alebo pocit istoty.</t>
  </si>
  <si>
    <t>Výsledok</t>
  </si>
  <si>
    <t>Výstup</t>
  </si>
  <si>
    <t>Výstup je okamžitý výsledok produkcie, ktorý môže byť buď produktom alebo službou. Rozlišuje sa medzi priebežnými a konečnými výstupmi; to prvé sú produkty dodávané z jedného organizačného útvaru do druhého v rámci organizácie, to druhé sú výstupy dodávané niekomu mimo organizácie.</t>
  </si>
  <si>
    <t>Zamestnancami rozumieme všetkých jednotlivcov zamestnaných organizáciou, zahŕňajúc zamestnancov na plný i čiastočný úväzok i zamestnancov na dobu určitú.</t>
  </si>
  <si>
    <t>Zamestnanec</t>
  </si>
  <si>
    <t>Zainteresované strany sú všetky tie, ktoré majú záujem, či už finančný alebo iný, o činnosti organizácie. Interné a externé zainteresované strany sa môžu klasifikovať do štyroch hlavných kategórií: politické orgány; občania/zákazníci; zamestnanci organizácie; partneri. Príklady zainteresovaných strán: tvorcovia politických rozhodnutí, občania/zákazníci, zamestnanci, spoločnosť, inšpekčné orgány, média, partneri, atď. Zainteresovanými stranami sú tiež vládne organizácie.</t>
  </si>
  <si>
    <t>Zainteresované strany</t>
  </si>
  <si>
    <t>2. Stratégia a plánovanie</t>
  </si>
  <si>
    <t>Zlepšovacie akcie</t>
  </si>
  <si>
    <t>Všeobecne</t>
  </si>
  <si>
    <t>Začnite v organizácii diskusiu o vodcovstve a jeho význame pre organizáciu.</t>
  </si>
  <si>
    <t>Otvorte v organizácii diskusiu o hodnotách, poslaní organizácie a jej vízii a formalizujte ich. Pripravte ich vizualizáciu a komunikačný plán.</t>
  </si>
  <si>
    <t>Zabezpečte komunikáciu o hodnotách, vízii a poslaní v celej organizácii ako aj voči zainteresovaným stranám, hľadajte prepojenie hodnotových noriem s cieľmi organizácie, zabezpečte, aby ciele organizácie boli v súlade s hodnotami a poslaním organizácie a pravidelne ich revidujte.</t>
  </si>
  <si>
    <t>Identifikujte výzvy budúcnosti v hodnotovej oblasti a v smerovaní organizácie, hľadajte benchmark a príležitosti na učenie sa od najlepších.</t>
  </si>
  <si>
    <t>Vyberte si cestu k riadeniu organizácie vo forme systému manažérstva a jeho rozsahu vhodného pre organizáciu. Definujte ciele výkonnosti. Zaveďte nástroj pre zber podnetov na zlepšovanie a ich následné spracovanie.</t>
  </si>
  <si>
    <t>Identifikujte výzvy budúcnosti v oblasti riadenia organizácie , hľadajte benchmark a príležitosti na učenie sa od najlepších.</t>
  </si>
  <si>
    <t xml:space="preserve">Komunikujte o existujúcich nástrojoch na podporu a motiváciu zamestnancov, pracujte na podpore ich rozvoja a zaveďte pravidelné vyhodnocovanie a spätnú väzbu od zamestnancov. </t>
  </si>
  <si>
    <t>Identifikujte výzvy budúcnosti a očakávania vyplývajúce z aktuálnych trendov v spoločnosti a odbornej oblasti pôsobenia organizácie, hľadajte benchmark a príležitosti na učenie sa od najlepších.</t>
  </si>
  <si>
    <t>Aktivity zamerané na rozvoj organizácie v spolupráci s tretími stranami pravidelne hodnoťte a upravujte tak, aby reflektovali na dosahovanie účinnosti vo forme dosahovania cieľov alebo podpory jej záujmov.</t>
  </si>
  <si>
    <t>Definujte relevantné zainteresované strany a faktory prostredia, ktoré majú vplyv na fungovanie organizácie a dosahovanie jej cieľov.</t>
  </si>
  <si>
    <t>Nastavte metodiku práce s dátami potrebnými pre strategické rozhodovanie organizácie a jej predstaviteľov. Definujte výstupy z takejto práce.</t>
  </si>
  <si>
    <t>Pravidelne prehodnocujte prístup k práci s informáciami od ich zberu až po ich použitie pre vlastné rozhodovanie.</t>
  </si>
  <si>
    <t>Hľadajte nové spôsoby efektívnej práce s informáciami a hľadaním podnetov a vstupov od zainteresovaných strán a prostredia, v ktorom organizácia funguje. Využite možnosti digitalizácie a automatizácie pokiaľ je to možné.</t>
  </si>
  <si>
    <t>a.) Hľadajte riešenia smerujúce k trvalej udržateľnosti, spoločenskej zodpovednosti, rozmanitosti a ktoré reagujú na globálne výzvy.
b.) Podporujte inovačné riešenia a kultúru inovácií ako takú.
c.) Podporujte zmeny v súlade s aktuálnymi výzvami vždy v súlade s trvalou udržateľnosťou.</t>
  </si>
  <si>
    <t>Definujte spôsob analýzy strategických dát za účelom definovania strategických cieľov ako aj formát strategického plánovania vhodného pre organizáciu.</t>
  </si>
  <si>
    <t>Realizujte strategické analýzy nevyhnutné k definovaniu strategických zámerov organizácie. Nastavte pravidelné revízie plánov a sledujte ich plnenie.</t>
  </si>
  <si>
    <t>Zaveďte pravidelné hodnotenie a revíziu strategických plánov a vlastných prístupov k ich naplneniu.</t>
  </si>
  <si>
    <t>Upravte vlastné prístupy k práci so strategickými plánmi tak, aby zohľadňovali potreby konkrétnych oblastí riadenia.</t>
  </si>
  <si>
    <t>Definujte spôsob zavedenia strategických plánov na všetky úrovne riadenia v organizácii, určite formu a spôsob komunikácie stratégie v rámci organizácie aj mimo nej voči hlavným zainteresovaným stranám. Určite spôsob hodnotenia a revidovania stratégie v spolupráci so zainteresovanými stranami.</t>
  </si>
  <si>
    <t>Zaveďte pravidelné hodnotenie stratégie na základe spätnej väzby od zainteresovaných strán.</t>
  </si>
  <si>
    <t xml:space="preserve">Definujte prístupy organizácie k procesu implementovania inovácií a prispôsobovaniu organizácie novým podnetom. </t>
  </si>
  <si>
    <t xml:space="preserve">Pravidelne hodnoťte efektívnosť zavádzania inovácií a zlepšovania v konkrétnych odborných a riadiacich oblastiach. </t>
  </si>
  <si>
    <t>Aplikujte prístupy k riadeniu ľudských zdrojov, definujte ukazovatele výkonnosti pre jednotlivé procesy a fázy riadenia pracovníkov podľa ich individuálnej potreby a samozrejme potreby organizácie. Dokumentujte vlastné prístupy a sledujte dosahované výsledky vo vzťahu k strategickým prioritám.</t>
  </si>
  <si>
    <t>Zaveďte pravidelné hodnotenie stratégie vo vzťahu k ľudským zdrojom na základe spätnej väzby od zainteresovaných strán. Na základe spätnej väzby realizujte akčné plány zlepšovania.</t>
  </si>
  <si>
    <t>Definujte vlastný prístup organizácie k rozvoju ľudských zdrojov vrátane komunikácie poznatkov, motivácie k osobnostnému rastu a samotnému rozvoju vedomostí a zručností zamestnancov.</t>
  </si>
  <si>
    <t>Zaveďte pravidelné hodnotenie stratégie zapájania  ľudských zdrojov do rozvoja dobrej praxe a inovácií v organizácii všeobecne. Na základe hodnotenia realizujte akčné plány zlepšovania.</t>
  </si>
  <si>
    <t>Definujte kľúčové partnerstvá a kritériá pre ich identifikáciu ako aj následné hodnotenie z pohľadu prínosov pre organizáciu.</t>
  </si>
  <si>
    <t>Aplikujte prístupy k tvorbe kľúčových partnerstiev a tvorbe vzájomne výhodných vzťahov s kľúčovými zainteresovanými stranami. Hľadajte prepojenia so strategickými cieľmi a zámermi organizácie. Dokumentujte vlastné prístupy a sledujte dosahované výsledky vo vzťahu k strategickým prioritám.</t>
  </si>
  <si>
    <t>Zaveďte pravidelné hodnotenie stratégie rozvoja kľúčových partnerstiev s ohľadom na strategické priority organizácie. Na základe hodnotenia realizujte akčné plány zlepšovania.</t>
  </si>
  <si>
    <t>Aplikujte prístupy k tvorbe partnerstiev s občanmi a ich zástupcami. Hľadajte prepojenia so strategickými cieľmi a zámermi organizácie. Dokumentujte vlastné prístupy a sledujte dosahované výsledky vo vzťahu k strategickým prioritám.</t>
  </si>
  <si>
    <t>Definujte základné nástroje finančného riadenia vyplývajúce z očakávaní zainteresovaných strán ako aj limity, ktoré definujú základné rámce finančného riadenia v organizácii.</t>
  </si>
  <si>
    <t>Definujte spôsob práce s informáciami a dátami v organizácii. Identifikujte základné informačné toky smerom do organizácie, vo vnútri organizácie ako aj smerom von z nej. Definujte spôsob zhromažďovania, spracovania a ochrany dát.</t>
  </si>
  <si>
    <t>Aplikujte prístupy k riadeniu informačných tokov a informácií ako takých v organizácii v súlade s charakterom organizácie, jej možnosťami ako aj vlastnou stratégiou. Hľadajte prepojenia so strategickými cieľmi a zámermi organizácie. Dokumentujte vlastné prístupy a sledujte dosahované výsledky vo vzťahu k strategickým prioritám.</t>
  </si>
  <si>
    <t>Zaveďte pravidelné hodnotenie stratégie rozvoja organizácie v oblasti technológií s ohľadom na jej strategické priority. Berte do úvahy aj spätnú väzbu zamestnancov, občanov ale aj iných zainteresovaných strán. Berte do úvahy špecifickosť odbornej oblasti a rýchlosť zmien v nej. Na základe hodnotenia realizujte akčné plány zlepšovania.</t>
  </si>
  <si>
    <t>Definujte infraštruktúru organizácie ako aj požiadavky na jej úroveň využitím prieskumu očakávaní zainteresovaných strán (napr. pracovné prostredie, klientske zóny a podobne).</t>
  </si>
  <si>
    <t>Aplikujte prístupy k riadeniu infraštruktúry, zariadení a vybavenia organizácie v súlade s charakterom organizácie, jej možnosťami ako aj vlastnou stratégiou. Hľadajte prepojenia so strategickými cieľmi a zámermi organizácie a očakávaniami občanov. Dokumentujte vlastné prístupy a sledujte dosahované výsledky vo vzťahu k strategickým prioritám.</t>
  </si>
  <si>
    <t>Zaveďte pravidelné hodnotenie stratégie organizácie v oblasti rozvoja infraštruktúry  s ohľadom na jej strategické priority. Berte do úvahy aj spätnú väzbu zamestnancov, občanov ale aj iných zainteresovaných strán. Na základe hodnotenia realizujte akčné plány zlepšovania.</t>
  </si>
  <si>
    <t xml:space="preserve">Zaveďte pravidelné hodnotenie stratégie v oblasti riadenia procesov organizácie, napr. z pohľadu ich efektívnosti a účinnosti pri dosahovaní cieľov a očakávaní. Zamerajte sa na rozvoj dobrej praxe a inovácií v organizácii všeobecne. Na základe hodnotenia realizujte akčné plány zlepšovania. </t>
  </si>
  <si>
    <t>0-10</t>
  </si>
  <si>
    <t>11-80</t>
  </si>
  <si>
    <t>81-100</t>
  </si>
  <si>
    <t>Definujte kvantitatívne alebo objektivizované kvalitatívne ciele definujúce úroveň spokojnosti zákazníka - občana. Navrhnite najefektívnejšie spôsoby zberu informácií.
Definujte frekvenciu pravidelného hodnotenia a sledujte ukazovatele konzistentne v čase, aby bolo možné sledovať trendy.
Zaveďte hodnotenie dosahovaných výsledkov a akčné plánovanie zamerané na výsledky.</t>
  </si>
  <si>
    <t>Porovnávajte sa s najlepšími, hľadajte spôsoby benchmarkingu a benchlearningu aj mimo oblasť vlastnej pôsobnosti organizácie. Zamerajte sa na trendy v oblasti sledovania výsledkov a práce s dátami.</t>
  </si>
  <si>
    <t>Definujte kvantitatívne alebo objektivizované kvalitatívne ciele definujúce úroveň spokojnosti zamestnancov. Navrhnite najefektívnejšie spôsoby zberu informácií.
Definujte frekvenciu pravidelného hodnotenia a sledujte ukazovatele konzistentne v čase, aby bolo možné sledovať trendy.
Zaveďte hodnotenie dosahovaných výsledkov a akčné plánovanie zamerané na výsledky.</t>
  </si>
  <si>
    <t>Porovnávajte sa s najlepšími, hľadajte spôsoby benchmarkingu a benchlearningu aj mimo oblasť vlastnej pôsobnosti organizácie. Venujte sa budúcim očakávaniam zamestnancov z pohľadu spoločenských trendov.</t>
  </si>
  <si>
    <t>Definujte kvantitatívne alebo objektivizované kvalitatívne ciele definujúce úroveň spokojnosti zamestnancov. Navrhnite indikátory efektivity a účinnosti v oblasti merania ukazovateľov spojených s výkonnosťou voči zamestnancom, ale aj výkonnosťou zamestnancov na základe tvorby podmienok zo strany organizácie.
Definujte frekvenciu pravidelného hodnotenia a sledujte ukazovatele konzistentne v čase, aby bolo možné sledovať trendy.
Zaveďte hodnotenie dosahovaných výsledkov a akčné plánovanie zamerané na výsledky.</t>
  </si>
  <si>
    <t>Definujte očakávania k organizácii relevantnej verejnosti, využite procesný prístup - čo od organizácie verejnosť očakáva a požaduje. Na ich základe definujte prieskum spokojnosti zameraný na základné potreby ako verejnosti tak aj organizácie z pohľadu jej imidžu.</t>
  </si>
  <si>
    <t>Definujte kvantitatívne alebo objektivizované kvalitatívne ciele definujúce úroveň spokojnosti relevantnej verejnosti. Navrhnite najefektívnejšie spôsoby zberu informácií.
Definujte frekvenciu pravidelného hodnotenia a sledujte ukazovatele konzistentne v čase, aby bolo možné sledovať trendy.
Zaveďte hodnotenie dosahovaných výsledkov a akčné plánovanie zamerané na výsledky.</t>
  </si>
  <si>
    <t>Porovnávajte sa s najlepšími, hľadajte spôsoby benchmarkingu a benchlearningu aj mimo oblasť vlastnej pôsobnosti organizácie. Venujte sa budúcim očakávaniam verejnosti z pohľadu spoločenských trendov.</t>
  </si>
  <si>
    <t>Definujte kvantitatívne alebo objektivizované kvalitatívne ciele definujúce úroveň spokojnosti relevantnej verejnosti. Navrhnite indikátory efektivity a účinnosti v oblasti merania ukazovateľov spojených s výkonnosťou voči verejnosti zo strany organizácie.
Definujte frekvenciu pravidelného hodnotenia a sledujte ukazovatele konzistentne v čase, aby bolo možné sledovať trendy.
Zaveďte hodnotenie dosahovaných výsledkov a akčné plánovanie zamerané na výsledky.</t>
  </si>
  <si>
    <t>Definujte očakávania širšieho vedenia organizácie, využite procesný prístup - čo od organizácie vedenie očakáva a požaduje v oblasti merania efektívnosti a účinnosti interných procesov. Na ich základe definujte merateľné ukazovatele zamerané na základné charakteristiky internej výkonnosti organizácie, ktoré viete zmerať.</t>
  </si>
  <si>
    <t>organizácie</t>
  </si>
  <si>
    <t>založený na výsledkoch samohodnotenia realizovaného nástrojom EasyCAF</t>
  </si>
  <si>
    <t>Všeobecné odporúčania:</t>
  </si>
  <si>
    <t>Subkritérium:</t>
  </si>
  <si>
    <t>Ďalšie odporúčania:</t>
  </si>
  <si>
    <t>Navrhovaná zlepšovacia akcia:</t>
  </si>
  <si>
    <t>Význam:</t>
  </si>
  <si>
    <t>Na pravidelnej báze revidujte hodnoty, poslanie a víziu organizácie a kontrolujte ich súlad s cieľmi a hodnotovým nastavením zamestnancov organizácie, hodnoťte ich aj vo vzťahu k externému prostrediu a aktuálnym výzvam.</t>
  </si>
  <si>
    <t>Začnite v organizácii diskusiu o potrebe systému manažérstva a štandardizácii prístupov k riadeniu výkonnosti a zlepšovaniu.</t>
  </si>
  <si>
    <t>Rozvíjajte existujúce pravidlá v organizácii a spôsoby merania a hodnotenia výkonnosti organizácie. Používajte mechanizmus na hodnotenie zlepšovania v organizácii.</t>
  </si>
  <si>
    <t>Na pravidelnej báze revidujte zavedený systém riadenia a jeho kontrolné mechanizmy na sledovanie výkonnosti a zlepšovania napríklad na báze Preskúmania manažmentom. Konfrontujte súlad systému riadenia s hodnotovým nastavením zamestnancov organizácie, hodnoťte ho aj vo vzťahu k externému prostrediu a aktuálnymi výzvami.</t>
  </si>
  <si>
    <t>Definujte tzv. vzor správania a očakávania vo forme vzorcov správania v súlade s hodnotami, ale aj očakávaniami organizácie a zainteresovaných strán. Analyzujte do akej miery ich samotní vodcovia organizácie napĺňajú.</t>
  </si>
  <si>
    <t>Identifikujte potreby rozvoja vodcov ako aj zamestnancov organizácie v oblasti komunikačných zručností. Skúmajte očakávania zamestnancov v oblasti motivácie a očakávaní vo forme inšpirácie a vzorov. Na ich základe definujte vlastné nástroje na podporu a  motiváciu zamestnancov.</t>
  </si>
  <si>
    <t>Zaveďte pravidelné hodnotenie spokojnosti zamestnancov spojené so zapojením zamestnancov do spätnej väzby a možnosti návrhov zlepšovania, veďte dialóg o tom, čo funguje a nefunguje v organizácii (hoci aj v anonymizovanej forme).</t>
  </si>
  <si>
    <t>Definujte kto a akým spôsobom reprezentuje organizáciu smerom von a napĺňa očakávania v oblasti hľadania politickej podpory a odbornej spolupráce.</t>
  </si>
  <si>
    <t>Definujte odborné oblasti a ich rozdelenie medzi jednotlivých vodcov v organizácii. Prepojte účel odbornej a politickej spolupráce s cieľmi a očakávaniami plnenia úloh organizácie. Definujte potrebu interakcie vodcov ako aj jej frekvenciu a formu.</t>
  </si>
  <si>
    <t>Pravidelne revidujte  súlad riadenia vzťahov s hodnotami organizácie, prínosy spolupráce a jej účinnosť pri plnení cieľov. Upravujte ďalšie aktivity a ich smerovanie tak, aby ste dosahovali ciele vzájomne prospešným spôsobom.</t>
  </si>
  <si>
    <t>Identifikujte výzvy budúcnosti, predvídajte a zaveďte pravidelné hodnotenie situácie v politickej aj odbornej oblasti, ktoré môžu mať vplyv na oblasti riadenia organizácie, hľadajte benchmark a príležitosti na učenie sa od najlepších.</t>
  </si>
  <si>
    <t>Identifikujte výzvy budúcnosti, predvídajte a zaveďte pravidelné hodnotenie vlastnej efektivity v práci s dátami a strategickými informáciami, ktoré môžu mať vplyv na oblasti riadenia organizácie, hľadajte benchmark a príležitosti na učenie sa od najlepších.</t>
  </si>
  <si>
    <t>Identifikujte výzvy budúcnosti, predvídajte a zaveďte pravidelné hodnotenie vlastnej efektivity v strategickom riadení, hľadajte benchmark a príležitosti na učenie sa od najlepších.</t>
  </si>
  <si>
    <t>Aplikujte komunikačné plány pre komunikáciu o strategických zámeroch a cieľoch organizácie. Pripravte možnosti spätnej väzby od zainteresovaných strán k spôsobu, forme, rozsahu a obsahu strategických plánov.</t>
  </si>
  <si>
    <t>Pravidelne prehodnocujte efektívnosť komunikácie o strategickom riadení voči zainteresovaným stranám. Na ich základe definujte aj spôsob hodnotenia potreby revízie stratégie.</t>
  </si>
  <si>
    <t>Identifikujte výzvy budúcnosti, predvídajte a zaveďte pravidelné hodnotenie komunikácie a implementácie strategických zámerov ako aj ich revízie, hľadajte benchmark a príležitosti na učenie sa od najlepších.</t>
  </si>
  <si>
    <t>Realizujte proces inovácií procesov a produktov organizácie v súlade so zvoleným postupom a so strategickým plánom organizácie.</t>
  </si>
  <si>
    <t xml:space="preserve">Zaveďte pravidelné hodnotenie účinnosti inovácií a inovačného procesu zvoleného v rámci organizácie. Realizujte zmeny v procese riadenia zmien a inovácií tak, aby organizácia dosahovala výsledky v súlade so stratégiou (časové, rozpočtové, personálne hľadisko a pod.). </t>
  </si>
  <si>
    <t>Identifikujte výzvy budúcnosti, predvídajte a zaveďte pravidelné hodnotenie inovačnej činnosti a zmenového riadenia, hľadajte benchmark a príležitosti na učenie sa od najlepších.</t>
  </si>
  <si>
    <t>Stanovte vlastný prístup organizácie k riadeniu ľudských zdrojov od definovania potreby až po procesy súvisiace s ukončením pracovného pomeru. Zvážte vlastný strategický prístup k oblasti riadenia ľudských zdrojov.</t>
  </si>
  <si>
    <t>Pravidelne hodnoťte efektívnosť procesov riadenia ľudských zdrojov z pohľadu ich náročnosti/jednoduchosti aj z pohľadu na dosahované výsledky.</t>
  </si>
  <si>
    <t>Identifikujte výzvy budúcnosti, predvídajte a zaveďte pravidelné hodnotenie riadenia ľudských zdrojov, hľadajte benchmark a príležitosti na učenie sa od najlepších.</t>
  </si>
  <si>
    <t>Aplikujte prístupy k rozvoju ľudských zdrojov, definujte ukazovatele výkonnosti v oblasti vzdelávania a osobnostného rozvoja, hľadajte prepojenia so strategickými cieľmi a zámermi organizácie. Podľa ich individuálnej potreby a samozrejme potreby organizácie. Dokumentujte vlastné prístupy a sledujte dosahované výsledky vo vzťahu k strategickým prioritám.</t>
  </si>
  <si>
    <t>Pravidelne hodnoťte efektívnosť procesov rozvoja ľudských zdrojov z pohľadu ich náročnosti/jednoduchosti a prínosu pre dosahovanie výsledkov organizácie.</t>
  </si>
  <si>
    <t>Zaveďte pravidelné hodnotenie stratégie vo vzťahu k rozvoju ľudských zdrojov na základe spätnej väzby od zainteresovaných strán ako aj s ohľadom na dosahované výsledky. Na základe spätnej väzby realizujte akčné plány zlepšovania.</t>
  </si>
  <si>
    <t>Identifikujte výzvy budúcnosti, predvídajte a zaveďte pravidelné hodnotenie prístupu organizácie k rozvoju ľudských zdrojov, komunikácii poznatkov dobrej praxe dovnútra organizácie a hľadania inovatívnych spôsobov motivácie pre ďalší osobnostný rast, hľadajte benchmark a príležitosti na učenie sa od najlepších.</t>
  </si>
  <si>
    <t>Definujte vlastný prístup organizácie k zapájaniu zamestnancov do diania v organizácii, hľadaniu dobrej praxe a rozvoju inovatívnosti na základe podnetov zamestnancov, inovatívnych spôsobov motivácie.</t>
  </si>
  <si>
    <t>Aplikujte prístupy k zapájaniu zamestnancov do diania v organizácii, hľadaniu dobrej praxe a rozvoju inovatívnosti na základe podnetov zamestnancov, hľadajte prepojenia so strategickými cieľmi a zámermi organizácie. Dokumentujte vlastné prístupy a sledujte dosahované výsledky vo vzťahu k strategickým prioritám.</t>
  </si>
  <si>
    <t>Pravidelne hodnoťte efektívnosť zapájania zamestnancov do diania v organizácii, inovačnej činnosti ako aj účinnosti motivačných štruktúr organizácie s ohľadom na dosahované výsledky.</t>
  </si>
  <si>
    <t>Identifikujte výzvy budúcnosti, predvídajte a zaveďte pravidelné hodnotenie prístupu organizácie k zapájaniu zamestnancov do diania v organizácii, hľadaniu dobrej praxe a rozvoja inovatívnosti na základe podnetov zamestnancov, inovatívnych spôsobov motivácie, hľadajte benchmark a príležitosti na učenie sa od najlepších.</t>
  </si>
  <si>
    <t>Pravidelne hodnoťte efektívnosť a účinnosť budovania a rozvoja partnerstiev organizácie s ohľadom na dosahované výsledky.</t>
  </si>
  <si>
    <t>Identifikujte výzvy budúcnosti, predvídajte a zaveďte pravidelné hodnotenie prístupu organizácie k budovaniu partnerstiev, hľadaniu dobrej praxe a rozvoja inovatívnosti na základe podnetov zamestnancov, inovatívnych prístupov zainteresovaných strán, hľadajte benchmark a príležitosti na učenie sa od najlepších.</t>
  </si>
  <si>
    <t>Definujte skupiny občanov a občianske združenia dôležité pre definovanie strategických priorít a očakávaní zákazníka/občana resp. verejnosti. Identifikujte ich záujmy, očakávania a spôsob spolupráce s nimi.</t>
  </si>
  <si>
    <t>Pravidelne hodnoťte efektívnosť a účinnosť budovania a rozvoja spolupráce organizácie s občanmi a občianskymi združeniami s ohľadom na dosahované výsledky a merateľné i nemerateľné prínosy pre rozvoj organizácie a jej produktov/služieb.</t>
  </si>
  <si>
    <t>Zaveďte pravidelné hodnotenie stratégie spolupráce s partnermi organizácie s ohľadom na jej strategické priority. Berte do úvahy aj spätnú väzbu zapojených občanov, ale aj iných zainteresovaných strán. Na základe hodnotenia realizujte akčné plány zlepšovania.</t>
  </si>
  <si>
    <t>Identifikujte výzvy budúcnosti, predvídajte a zaveďte pravidelné hodnotenie prístupu organizácie k práci so skupinami občanov a občianskymi združeniami, hľadajte dobrú prax a inovácie na základe podnetov zainteresovaných strán, hľadajte benchmark a príležitosti na učenie sa od najlepších.</t>
  </si>
  <si>
    <t>Aplikujte prístupy k riadeniu finančných zdrojov organizácie v súlade s ohraničeniami danými rámcom nadriadenej organizácie, ako aj vlastnou stratégiou. Hľadajte prepojenia so strategickými cieľmi a zámermi organizácie. Dokumentujte vlastné prístupy a sledujte dosahované výsledky vo vzťahu k strategickým prioritám.</t>
  </si>
  <si>
    <t>Pravidelne hodnoťte efektívnosť a účinnosť riadenia finančných zdrojov s ohľadom na dosahované výsledky a merateľné i nemerateľné prínosy pre rozvoj organizácie a jej produktov/služieb.</t>
  </si>
  <si>
    <t>Zaveďte pravidelné hodnotenie stratégie riadenia finančných tokov a nástrojov finančného riadenia organizácie s ohľadom na jej strategické priority. Na základe hodnotenia realizujte akčné plány zlepšovania.</t>
  </si>
  <si>
    <t>Identifikujte výzvy budúcnosti, predvídajte a zaveďte pravidelné hodnotenie prístupu organizácie k finančnému riadeniu v rámci definovaných rámcov a možností, hľadajte dobrú prax a inovujte v oblasti implementácie podporných nástrojov finančného riadenia, hľadajte benchmark a príležitosti na učenie sa od najlepších.</t>
  </si>
  <si>
    <t>Pravidelne hodnoťte efektívnosť a účinnosť riadenia informačných a dátových zdrojov s ohľadom na dosahované výsledky a merateľné i nemerateľné prínosy pre rozvoj organizácie a jej produktov/služieb.</t>
  </si>
  <si>
    <t>Zaveďte pravidelné hodnotenie stratégie práce s informáciami a informačnými a dátovými tokmi organizácie s ohľadom na jej strategické priority. Berte do úvahy aj spätnú väzbu zamestnancov, občanov ale aj iných zainteresovaných strán. Na základe hodnotenia realizujte akčné plány zlepšovania.</t>
  </si>
  <si>
    <t>Identifikujte výzvy budúcnosti, predvídajte a zaveďte pravidelné hodnotenie prístupu organizácie k rozvíjaniu práce s informáciami a dátami, hľadajte dobrú prax v oblasti inovovania informačných tokov, hľadajte benchmark a príležitosti na učenie sa od najlepších.</t>
  </si>
  <si>
    <t>Definujte technologické kapacity organizácie a spôsob ich riadenia z pohľadu procesného riadenia. Identifikujte zvlášť technologické možnosti súvisiace s informačnými technológiami a softvérovým vybavením.</t>
  </si>
  <si>
    <t>Aplikujte prístupy k riadeniu technológií, hardwarového i softvérového vybavenia organizácie v súlade s charakterom organizácie, jej možnosťami ako aj vlastnou stratégiou. Hľadajte prepojenia so strategickými cieľmi a zámermi organizácie. Dokumentujte vlastné prístupy a sledujte dosahované výsledky vo vzťahu k strategickým prioritám.</t>
  </si>
  <si>
    <t>Pravidelne hodnoťte efektívnosť a účinnosť riadenia technológií s ohľadom na dosahované výsledky a merateľné i nemerateľné prínosy pre rozvoj organizácie a jej produktov/služieb.</t>
  </si>
  <si>
    <t>Identifikujte výzvy budúcnosti, predvídajte, zaveďte pravidelné hodnotenie prístupu organizácie k technologickému rozvoju organizácie za účelom naplnenia stratégie organizácie, hľadajte dobrú prax a inovatívne prístupy k technologickému pokroku, hľadajte benchmark a príležitosti na učenie sa od najlepších.</t>
  </si>
  <si>
    <t>Pravidelne hodnoťte efektívnosť a účinnosť riadenia infraštruktúry s ohľadom na dosahované výsledky a merateľné i nemerateľné prínosy pre rozvoj organizácie a jej produktov/služieb. Berte do úvahy aj spätnú väzbu od zainteresovaných strán.</t>
  </si>
  <si>
    <t>Identifikujte výzvy budúcnosti, predvídajte a zaveďte pravidelné hodnotenie prístupu organizácie k hľadaniu dobrej praxe v oblasti rozvoja infraštruktúry organizácie tak, aby zlaďovala možnosti a potreby zainteresovaných strán, hľadajte benchmark a príležitosti na učenie sa od najlepších.</t>
  </si>
  <si>
    <t>Definujte základné očakávania zákazníka/občana od fungovania organizácie, jej produktov a služieb. Tieto priraďte k vlastným aktivitám Vašej organizácie.</t>
  </si>
  <si>
    <t>Aplikujte prístupy k naplneniu očakávaní zákazníka/občana vo forme vlastných produktov a služieb. Realizujte procesy tak, aby ste mali neustále na zreteli, čo je pridanou hodnotou poskytovaného produktu/služby. Hľadajte prepojenia so strategickými cieľmi a zámermi organizácie. Dokumentujte vlastné prístupy a sledujte dosahované výsledky vo vzťahu k strategickým prioritám a plneniu očakávaní zákazníka/občana.</t>
  </si>
  <si>
    <t xml:space="preserve">Pravidelne hodnoťte efektívnosť pri dosahovaní očakávaní zákazníka/občana a hodnoťte aj priebežné zlepšovanie produktov a služieb z pohľadu inovácií a ich dopadov na fungovanie organizácie ako takej. </t>
  </si>
  <si>
    <t>Zaveďte pravidelné hodnotenie stratégie v oblasti poskytovania produktov/služieb zákazníkovi/občanovi z pohľadu rozvoja dobrej praxe a inovácií v organizácii všeobecne. Na základe hodnotenia realizujte akčné plány zlepšovania.</t>
  </si>
  <si>
    <t>Identifikujte výzvy budúcnosti, predvídajte a zaveďte pravidelné hodnotenie prístupu organizácie k naplneniu požiadaviek a očakávaní zákazníka/občana aktivitami a produktmi / službami organizácie. Hľadajte dobrú prax a príležitosti rozvoja inovatívnosti v oblasti rozvoja prístupov a procesov, hľadajte benchmark a príležitosti na učenie sa od najlepších.</t>
  </si>
  <si>
    <t>Definujte základné očakávania zákazníka/občana od spôsobu a formy dodávania produktov a služieb, komunikácie o nich a riešenia ich životného cyklu (vo fyzickej forme, ale aj vo forme opakovaného dodávania služieb a ich zlepšovania). Tieto priraďte k vlastným aktivitám vašej organizácie.</t>
  </si>
  <si>
    <t>Aplikujte prístupy k naplneniu očakávaní zákazníka/občana v  oblasti  dodávania a propagovania vlastných produktov a služieb. Realizujte procesy tak, aby ste mali neustále na zreteli, čo je pridanou hodnotou poskytovania produktu/služby. Hľadajte prepojenia so strategickými cieľmi a zámermi organizácie. Dokumentujte vlastné prístupy a sledujte dosahované výsledky vo vzťahu k strategickým prioritám a plneniu očakávaní zákazníka/občana v oblasti dodávania a propagácie a životného cyklu produktu/služby.</t>
  </si>
  <si>
    <t>Pravidelne hodnoťte efektívnosť pri dosahovaní očakávaní zákazníka/občana a hodnoťte aj priebežné zlepšovanie foriem a spôsobov dodávania produktov a služieb z pohľadu ich životného cyklu a ich dopadov na fungovanie organizácie ako takej. Venujte pozornosť práci so spätnou väzbou zákazníka/občana pre potreby zlepšovania procesov spojených s dodávaním očakávaných produktov/služieb.</t>
  </si>
  <si>
    <t>Zaveďte pravidelné hodnotenie stratégie v oblasti dodávania a poskytovania produktov/služieb zákazníkovi/občanovi z pohľadu rozvoja dobrej praxe a inovácií v organizácii všeobecne. Na základe hodnotenia realizujte akčné plány zlepšovania. Pracujte na zefektívňovaní životného cyklu produktu/služby vo forme učenia sa zo spätnej väzby.</t>
  </si>
  <si>
    <t>Identifikujte výzvy budúcnosti, predvídajte a zaveďte pravidelné hodnotenie prístupu organizácie k naplneniu požiadaviek a očakávaní zákazníka/občana aktivitami a produktmi/službami organizácie. Hľadajte dobrú prax a príležitosti rozvoja inovatívnosti v oblasti rozvoja prístupov a procesov, hľadajte benchmark a príležitosti na učenie sa od najlepších.</t>
  </si>
  <si>
    <t>Definujte základnú štruktúru a rozdelenie procesov v organizácii, priraďte procesy zodpovedným organizačným zložkám a pripravte aj zmapovanie rozhraní/vzťahov medzi procesmi vo vnútri organizácie ako aj smerom von (k podriadeným zložkám, nadriadenej organizácii, zainteresovaným stranám, iným organizáciám a zložkám verejnej správy).</t>
  </si>
  <si>
    <t>Aplikujte prístupy k naplneniu strategických očakávaní organizácie v oblasti efektívneho fungovania jej štruktúr a rozvíjania ich spolupráce navzájom za účelom dosahovania výsledkov. Realizujte procesy tak, aby ste mali neustále na zreteli, čo je pridanou hodnotou poskytovania produktu/služby. Hľadajte prepojenia so strategickými cieľmi a zámermi organizácie. Dokumentujte vlastné prístupy a sledujte dosahované výsledky vo vzťahu k strategickým prioritám organizácie.</t>
  </si>
  <si>
    <t xml:space="preserve">Pravidelne hodnoťte efektívnosť pri dosahovaní cieľov organizácie a hodnoťte aj priebežné zlepšovanie vlastných prístupov k riadeniu organizácie. Venujte pozornosť práci so spätnou väzbou od zainteresovaných strán ako aj vedenia organizácie (napr. vo forme Balanced Scorecard prístupov). </t>
  </si>
  <si>
    <t>Identifikujte výzvy budúcnosti, predvídajte a zaveďte pravidelné hodnotenie prístupu organizácie k naplneniu vlastných cieľov a očakávaní. Hľadajte dobrú prax a príležitosti rozvoja inovatívnosti v oblasti rozvoja prístupov a procesov, hľadajte benchmark a príležitosti na učenie sa od najlepších.</t>
  </si>
  <si>
    <t>Definujte očakávania zákazníkov organizácie - občanov, využite procesný a produktový  prístup - čo od organizácie zákazník - občan očakáva a požaduje. Na ich základe definujte prieskum spokojnosti zameraný na základné charakteristiky poskytovaného produktu/služby.</t>
  </si>
  <si>
    <t>Porovnávajte sa s najlepšími, hľadajte spôsoby benchmarkingu a benchlearningu aj mimo oblasť vlastnej pôsobnosti organizácie. Venujte sa budúcim očakávaniam zákazníka/občana z pohľadu spoločenských trendov.</t>
  </si>
  <si>
    <t>Definujte očakávania zákazníkov organizácie - občanov, využite procesný a produktový  prístup - čo od organizácie zákazník - občan očakáva a požaduje. Na ich základe definujte merateľné ukazovatele zamerané na základné charakteristiky poskytovaného produktu / služby, ktoré viete zmerať.</t>
  </si>
  <si>
    <t>Definujte očakávania zamestnancov organizácie, využite procesný prístup - čo od organizácie zamestnanec očakáva a požaduje. Na ich základe definujte prieskum spokojnosti zameraný na základné potreby ako zamestnanca tak aj organizácie.</t>
  </si>
  <si>
    <t>Definujte očakávania zamestnancov organizácie, využite procesný prístup - čo od organizácie zamestnanec očakáva a požaduje. Na ich základe definujte merateľné ukazovatele zamerané na základné charakteristiky výkonnosti organizácie ale aj zamestnancov, ktoré viete zmerať.</t>
  </si>
  <si>
    <t>Definujte očakávania k organizácii relevantnej verejnosti, využite procesný prístup - čo od organizácie verejnosť očakáva a požaduje. Na ich základe definujte merateľné ukazovatele zamerané na základné charakteristiky výkonnosti organizácie, ale aj jej zamestnancov, ktoré majú vplyv na vnímanie verejnosti a ktoré viete zmerať.</t>
  </si>
  <si>
    <t>Definujte očakávania vedenia organizácie reprezentujúceho zriaďovateľa, využite procesný prístup - čo od organizácie vedenie očakáva a požaduje vrátane verejnej hodnoty. Na ich základe definujte merateľné ukazovatele zamerané na základné charakteristiky externej výkonnosti organizácie, ktoré viete zmerať.</t>
  </si>
  <si>
    <t>Porovnávajte sa s najlepšími, hľadajte spôsoby benchmarkingu a benchlearningu aj mimo oblasť vlastnej pôsobnosti organizácie. Venujte sa budúcim očakávaniam zriaďovateľa z pohľadu spoločenských trendov a prostredia, v ktorom organizácia pôsobí (Príležitosti a Hrozby).</t>
  </si>
  <si>
    <t>Porovnávajte sa s najlepšími, hľadajte spôsoby benchmarkingu a benchlearningu aj mimo oblasť vlastnej pôsobnosti organizácie. Venujte sa budúcim očakávaniam zriaďovateľa z pohľadu spoločenských trendov a prostredia, v ktorom organizácia pôsobí (Silné stránky a Slabé stránky).</t>
  </si>
  <si>
    <t>Definujte kvantitatívne alebo objektivizované kvalitatívne ciele definujúce úroveň spokojnosti zákazníka - občana. Navrhnite indikátory efektivity a účinnosti v oblasti merania ukazovateľov spojených s výkonnosťou voči zákazníkom/občanom.
Definujte frekvenciu pravidelného hodnotenia a sledujte ukazovatele konzistentne v čase, aby bolo možné sledovať trendy.
Zaveďte hodnotenie dosahovaných výsledkov a akčné plánovanie zamerané na výsledky.</t>
  </si>
  <si>
    <t>Definujte kvantitatívne alebo objektivizované kvalitatívne ciele definujúce úroveň spokojnosti zriaďovateľa. Navrhnite indikátory v oblasti merania výkonnosti organizácie smerom k interným ukazovateľom definujúcim mieru efektivity a účinnosti aktivít organizácie.
Definujte frekvenciu pravidelného hodnotenia a sledujte ukazovatele konzistentne v čase, aby bolo možné sledovať trendy.
Zaveďte hodnotenie dosahovaných výsledkov a akčné plánovanie zamerané na výsledky.</t>
  </si>
  <si>
    <t>Definujte kvantitatívne alebo objektivizované kvalitatívne ciele definujúce úroveň spokojnosti zriaďovateľa. Navrhnite indikátory v oblasti merania výkonnosti organizácie smerom k strategickým ukazovateľom a externe preukázateľným výstupom vrátane verejnej hodnoty.
Definujte frekvenciu pravidelného hodnotenia a sledujte ukazovatele konzistentne v čase, aby bolo možné sledovať trendy.
Zaveďte hodnotenie dosahovaných výsledkov a akčné plánovanie zamerané na výsledky.</t>
  </si>
  <si>
    <t>a.) Zohľadnite pri definovaní ukazovateľov, ale aj samotných prístupov, vďaka ktorým sú tieto dosahované aj aplikovateľné výstupy z reforiem verejnej správy.
b.) Zabezpečte, že súčasťou sledovaných ukazovateľov sú také, ktoré hodnotia efektívnosť využívania zdrojov vrátane informácií a poznatkov.
c.) Zamerajte sa na zosúladenie sledovaných indikátorov s aktuálnymi výzvami ako sú napr. digitalizácia a automatizácia.</t>
  </si>
  <si>
    <t xml:space="preserve">a.) Podporujte spoluprácu a participáciu na riešeniach s partnermi.
b.) Rozvíjajte transparentnosť a zdravé prístupy k finančnému riadeniu organizácie.
c.) Rozvíjajte digitálnu transformáciu a "open data" prístupy v organizácii.
d.) Klaďte dôraz na bezpečnosť dát.
e.) Podporujte riadenie životného cyklu v súlade so stratégiou a zásadami udržateľného rozvoja. </t>
  </si>
  <si>
    <t>Pár rád pre uľahčenie práce v excelovskom súbore</t>
  </si>
  <si>
    <t>Na začiatku riadku nepoužívajte "-" ani "+", program takú bunku môže považovať za vzorec, nie text.</t>
  </si>
  <si>
    <t>Ak potrebujete odsadiť text v bunke na ďalší riadok v bunke použite spolu klávesy "ALT + ENTER".</t>
  </si>
  <si>
    <t>Bunka v súbore má obmedzenú kapacitu, preto sa pri zápise textu snažte ideálne zmestiť do nastaveného vizuálnu. V nevyhnutnom prípade je možné zmenšiť veľkosť písma.</t>
  </si>
  <si>
    <t>Ak je pri bunke znak šípky, znamená to, že v bunke je preddefinované menu a z neho je nutné vybrať, nesnažte sa prepisovať bunku.</t>
  </si>
  <si>
    <t>Ak je v pravom hornom rohu bunky farebná značka znamená to, že k bunke priradená skrytá poznámka, ktorá sa objaví pri kliknutí na bunku, stačí sa kurzorom nastaviť na takúto bunku. Ak sa pohnete na inú bunku, poznámka sa skryje.</t>
  </si>
  <si>
    <t>Ak si uvedomíte, že prepisujete text, ktorý ste prepísať nechceli stačí stlačiť klávesu "ESC".</t>
  </si>
  <si>
    <t>Pri chybe sa môžete vždy vrátiť o krok vzad šípkou na hornej lište súboru.</t>
  </si>
  <si>
    <t>Editovanie bunky môžete vykonať podľa bodu 1 priamo v bunke alebo v riadku pre editovanie kliknutímna text v editovacom riadku.</t>
  </si>
  <si>
    <t>Pri dlhšom texte si editovací riadok môžete rozbaliť kliknutím na šípku vpravo.</t>
  </si>
  <si>
    <t>Organizácia sa zameriava na dosahovanie výsledkov v súlade so stanovenými cieľmi, čo je priaznivým faktorom pre všetky zainteresované strany organizácie (autority, zriaďovateľa, občanov/zákazníkov, partnerov a zamestnancov organizácie).</t>
  </si>
  <si>
    <r>
      <rPr>
        <b/>
        <sz val="10"/>
        <color theme="1"/>
        <rFont val="Tahoma"/>
        <family val="2"/>
      </rPr>
      <t xml:space="preserve">Proces </t>
    </r>
    <r>
      <rPr>
        <sz val="10"/>
        <color theme="1"/>
        <rFont val="Tahoma"/>
        <family val="2"/>
      </rPr>
      <t>je súbor vzájomne prepojených činností, ktoré transformujú súbor vstupov na výstupy a výsledky, čím zvyšujú hodnotu daného produktu/služby.</t>
    </r>
  </si>
  <si>
    <t>19.05.2021</t>
  </si>
  <si>
    <t>6a</t>
  </si>
  <si>
    <t>Webové sídlo:</t>
  </si>
  <si>
    <t>Princíp 2 - Zameranie na občana/zákazníka</t>
  </si>
  <si>
    <r>
      <t xml:space="preserve">Celkový účinok, ktorý majú </t>
    </r>
    <r>
      <rPr>
        <b/>
        <sz val="10"/>
        <color theme="1"/>
        <rFont val="Tahoma"/>
        <family val="2"/>
      </rPr>
      <t xml:space="preserve">výstupy </t>
    </r>
    <r>
      <rPr>
        <sz val="10"/>
        <color theme="1"/>
        <rFont val="Tahoma"/>
        <family val="2"/>
      </rPr>
      <t>na externé zainteresované strany alebo širšiu spoločnosť. Príklad výstupu a výsledku: prísnejšie podmienky držania strelných zbraní vedú k menšiemu počtu povolení. Medziproduktom je, že sa vydáva menej
povolení. Konečným výstupom je, že v spoločnosti cirkuluje menej strelných zbraní. Tieto výstupy vedú k výsledku, že sa dosiahne vyššia úroveň bezpečnosti alebo pocit istoty.</t>
    </r>
    <r>
      <rPr>
        <b/>
        <sz val="10"/>
        <color theme="1"/>
        <rFont val="Tahoma"/>
        <family val="2"/>
      </rPr>
      <t xml:space="preserve">                                      Zainteresované strany</t>
    </r>
    <r>
      <rPr>
        <sz val="10"/>
        <color theme="1"/>
        <rFont val="Tahoma"/>
        <family val="2"/>
      </rPr>
      <t xml:space="preserve"> sú všetky tie, ktoré majú záujem, či už finančný alebo iný, o činnosti organizácie. Interné a externé zainteresované strany sa môžu klasifikovať do štyroch hlavných kategórií: politické orgány; občania/zákazníci; zamestnanci organizácie; partneri. Príklady zainteresovaných strán: tvorcovia politických rozhodnutí, zriaďovateľ, občania/zákazníci, zamestnanci, spoločnosť, inšpekčné orgány, média, partneri, atď. Zainteresovanými stranami sú tiež vládne organizácie.</t>
    </r>
  </si>
  <si>
    <r>
      <t xml:space="preserve">Organizácia systematicky monitoruje výsledky, ktoré dosahuje a používa ich na trvalé zlepšovanie.                                </t>
    </r>
    <r>
      <rPr>
        <sz val="10"/>
        <color theme="1"/>
        <rFont val="Tahoma"/>
        <family val="2"/>
      </rPr>
      <t>Zainteresované strany sú zapájané do stanovovania a prehodnocovania výsledkov a zámerov. Organizácia zadefinovala výsledkové zámery pre všetky kľúčové procesy. Tieto zámery sú prepojené s usmerňovaním a plánovaním úloh. Zamestnanci poznajú zámery týkajúce sa ich pracovných úloh a procesov. Manažment riadi organizačný rozvoj v kontexte výsledkových zámerov pre kľúčové procesy a financie.</t>
    </r>
  </si>
  <si>
    <r>
      <t xml:space="preserve">Organizácia zadefinovala súbor zámerov a cieľov, ktoré majú byť dosiahnuté vo vzťahu k relevantným potrebám zainteresovaných strán.                                  </t>
    </r>
    <r>
      <rPr>
        <sz val="10"/>
        <color theme="1"/>
        <rFont val="Tahoma"/>
        <family val="2"/>
      </rPr>
      <t xml:space="preserve">V organizácii sa systematicky propaguje kultúra orientácie na výsledky. Realizovalo sa prvé systematické hodnotenie zainteresovaných strán rovnako, ako ich súčasných a budúcich potrieb a očakávaní. Zadefinoval sa súbor korešpondujúcich zámerov pre relevantné zainteresované strany vo vzťahu k výsledkovým oblastiam. </t>
    </r>
  </si>
  <si>
    <t xml:space="preserve">Organizácia zapája občanov/zákazníkov do hodnotenia a zlepšovania svojej výkonnosti. Realizovalo sa prvé systematické meranie spokojnosti občana/zákazníka, jeho očakávaní a potrieb a organizácia pracuje na súvisiacich zlepšeniach. Manažment a zamestnanci rozvíjajú a poskytujú služby, ktoré reagujú na potreby a očakávania občanov/zákazníkov. </t>
  </si>
  <si>
    <r>
      <t xml:space="preserve">Termín </t>
    </r>
    <r>
      <rPr>
        <b/>
        <sz val="10"/>
        <color theme="1"/>
        <rFont val="Tahoma"/>
        <family val="2"/>
      </rPr>
      <t xml:space="preserve">občan/zákazník </t>
    </r>
    <r>
      <rPr>
        <sz val="10"/>
        <color theme="1"/>
        <rFont val="Tahoma"/>
        <family val="2"/>
      </rPr>
      <t>odkazuje na komplex vzťahov medzi organizáciou a jej verejnosťou. Osoba, pre ktorú sú určené služby má sa považovať za občana; člen demokratickej spoločnosti s právami a povinnosťami (platiteľ dane, politický činiteľ). Osoba má sa tiež považovať za zákazníka nie len v kontexte dodávania služby, tam sa uznáva ako prijímateľ služby, ale aj v kontexte keď si plní povinnosti (platba daní alebo pokút), tam má svoje právo, aby sa o neho postaralo nestranne a zdvorilo bez zanedbania záujmu o jeho potreby.</t>
    </r>
  </si>
  <si>
    <t>Tento princíp spája vizionárske a inšpiratívne vodcovstvo so stálosťou cieľov v meniacom sa prostredí. Vodcovia stanovujú jasné poslanie, víziu a hodnoty. Tiež vytvárajú a udržiavajú pracovné prostredie, v ktorom môžu byť zamestnanci plne zapájaní do dosahovania cieľov organizácie. Vodcovia stanovujú jasné poslanie, víziu a hodnoty. Tiež vytvárajú a udržiavajú pracovné prostredie, v ktorom môžu byť zamestnanci plne zapájaní do dosahovania cieľov organizácie.</t>
  </si>
  <si>
    <t>Organizácia identifikovala a rozvíja požadovanú spôsobilosť; a tak pripravuje zamestnancov riešiť a prispôsobovať sa zmenám. Organizácia realizuje rozličné druhy školení a rozvoj spôsobilosti; 
meria a zlepšuje spokojnosť a motiváciu zamestnancov; podporuje internú mobilitu;
zapája zamestnancov aktívne do procesu zlepšovania produktov, služieb a procesov.</t>
  </si>
  <si>
    <t>V relevantných výsledkových oblastiach sa hodnotí výkonnosť. Manažment začal dialóg s inými organizáciami o tom, ako pracujú. 
Iniciujú sa zlepšenia na základe interných hodnotení a externých pozorovaní.</t>
  </si>
  <si>
    <t>Organizácia začína implementovať princípy cyklu PDCA, keď pracuje so zlepšeniami. Organizácia si vymieňa skúsenosti s inými organizáciami. Organizácia identifikuje prekážky a príležitosti na inovácie a učenie sa. Zamestnanci podporujú trvalé zlepšovanie na pravidelnej báze, napr. realizáciou samohodnotenia.</t>
  </si>
  <si>
    <r>
      <rPr>
        <b/>
        <sz val="10"/>
        <color theme="1"/>
        <rFont val="Tahoma"/>
        <family val="2"/>
      </rPr>
      <t>Trvalé zlepšovanie</t>
    </r>
    <r>
      <rPr>
        <sz val="10"/>
        <color theme="1"/>
        <rFont val="Tahoma"/>
        <family val="2"/>
      </rPr>
      <t xml:space="preserve"> sa chápe ako získavanie a pochopenie vedomostí a informácií, ktoré môžu viesť k zlepšovaniu alebo zmenám v organizácii. Príklady aktivít učenia sa organizácie zahŕňajú bechmarking/bench learning, interné a externé hodnotenia a/alebo audity a štúdium príkladov dobrej praxe. Príklady individuálneho učenia sa zahŕňajú školenia a rozvoj zručností.                                                                                              </t>
    </r>
    <r>
      <rPr>
        <b/>
        <sz val="10"/>
        <color theme="1"/>
        <rFont val="Tahoma"/>
        <family val="2"/>
      </rPr>
      <t>Inovácia</t>
    </r>
    <r>
      <rPr>
        <sz val="10"/>
        <color theme="1"/>
        <rFont val="Tahoma"/>
        <family val="2"/>
      </rPr>
      <t xml:space="preserve"> je proces transformácie dobrých nápadov do nových služieb, procesov, nástrojov, systémov a vzájomného pôsobenia ľudí. Organizácia môže byť označená ako inovatívna, ak daná úloha je vykonávaná novým spôsobom, alebo ak organizácia ponúka svojim zákazníkom novú službu odlišnou formou, ako napr. samoobsluha prostredníctvom internetu.</t>
    </r>
  </si>
  <si>
    <r>
      <rPr>
        <b/>
        <sz val="10"/>
        <color theme="1"/>
        <rFont val="Tahoma"/>
        <family val="2"/>
      </rPr>
      <t>Spoločenská zodpovednosť</t>
    </r>
    <r>
      <rPr>
        <sz val="10"/>
        <color theme="1"/>
        <rFont val="Tahoma"/>
        <family val="2"/>
      </rPr>
      <t xml:space="preserve"> je záväzok organizácií súkromného a verejného sektora prispievať k udržateľnému rozvoju s cieľom zvyšovania kvality života prácou so zamestnancami, ich rodinami, miestnymi spoločenstvami a spoločnosťou všeobecne. Cieľom je prinášať prospech tak organizácii, ako aj širšej spoločnosti.</t>
    </r>
  </si>
  <si>
    <t>Organizácia pracuje na vzájomne výhodných projektoch v oblasti spoločenskej zodpovednosti. Organizácia začala implementovať iniciatívy, ktoré majú vplyv na spoločenskú, ekonomickú a ekologickú problematiku a na médiá.</t>
  </si>
  <si>
    <t>Každá organizácia sa riadi mnohými procesmi, každý proces je organizovaným súborom vzájomných činností, ktoré transformujú zdroje alebo vstupy účelným spôsobom do služieb (výstupov) a dopadov na spoločnosť (dôsledok). Rozlišujú sa tri typy procesov, ktoré pôsobia, aby organizácia fungovala efektívne v závislosti od ich kvality a kvality ich vzájomného pôsobenia:
• hlavné procesy, ktoré realizujú poslanie a stratégiu organizácie a tak sú rozhodujúce v dodávaní produktov alebo služieb;
• manažérske procesy, ktoré riadia organizáciu;
• podporné procesy dodávajúce nevyhnutné zdroje.
Model CAF sa zameriava iba na kľúčové procesy spomedzi týchto troch typov procesov, menovite tie, ktoré efektívne prispievajú k dosahovaniu poslania a stratégie organizácie. Kritérium 5 sa zaoberá predovšetkým hlavnými procesmi, kým kritériá 1 a 2 sa zaoberajú manažérskymi procesmi a kritériá 3 a 4 podpornými procesmi. Pre horizontálne organizačné jednotky ako strategické útvary, oddelenie ľudských zdrojov a finančné oddelenie, sú ich manažérske alebo podporné činnosti samozrejme súčasťou ich hlavných procesov.
Efektívna a účinná organizácia identifikuje vlastné hlavné procesy, ktoré vykonáva za účelom poskytovania vlastných služieb (výstupov) a vplyvov (dôsledkov), pričom zvažuje očakávania občanov/ zákazníkov a ostatných zainteresovaných strán v súlade s vlastným poslaním a stratégiou. Povaha týchto hlavných procesov v organizáciách verejnej správy sa môže veľmi meniť z pomerne abstraktných činností, napr. podpora rozvoja politiky alebo regulácia ekonomických aktivít, na veľmi konkrétne činnosti poskytovania služby.
Potreba generovania zvyšujúcej sa hodnoty pre občanov/zákazníkov a ostatné zainteresované strany a zvyšovanie účinnosti sú dve z hlavných hybných síl v rozvoji procesov a inováciách. Nárast zapojenia občana/zákazníka povzbudzuje organizácie k trvalému zlepšovaniu vlastných procesov, berúc do úvahy meniace sa prostredie v mnohých oblastiach ako sú technológie/digitalizácia, ekonomika, obyvateľstvo a životné prostredie.</t>
  </si>
  <si>
    <t>Pojem občan/zákazník predstavuje komplexný vzťah medzi organizáciou verejnej správy a verejnosťou. Osoba, ktorej je služba určená, sa považuje za občana, člena demokratickej spoločnosti s právami a povinnosťami (napr. platiteľ dane, politicky aktívny účastník atď.). Osoba sa má tiež považovať za zákazníka, nielen v kontexte dodávania služby, keď zastáva pozíciu prijímateľa/používateľa služby, ale aj v kontexte, keď plní povinnosti (platba pokuty), kde má právo, aby sa s ním zaobchádzalo nestranne a zdvorilo bez zanedbania záujmov organizácie. Keďže sa tieto dva prípady nie vždy dajú jasne oddeliť, tento komplexný vzťah sa bude opisovať ako vzťah občan/zákazník. Občania/zákazníci sú prijímatelia alebo vlastníci benefitov činností, produktov alebo služieb organizácií verejnej správy. Občania/zákazníci musia byť definovaní, ale nie nevyhnutne iba ako priami používatelia poskytovaných služieb.</t>
  </si>
  <si>
    <t xml:space="preserve">V porovnaní s inými organizáciami sú výsledky prieskumov vo Vašej organizácii lepšie </t>
  </si>
  <si>
    <t>Máte definované ukazovatele na sledovanie výsledkov výkonnosti Vašej organizácie voči zákazníkom/občanom</t>
  </si>
  <si>
    <t>Máte definované ukazovatele na sledovanie výsledkov výkonnosti Vašej organizácie voči zamestnancom</t>
  </si>
  <si>
    <t>Hlavné poslanie organizácie verejnej správy je venovať sa vždy uspokojovaniu určitej kategórie potrieb a očakávaní spoločnosti. Okrem svojho hlavného poslania má organizácia verejnej správy zaviesť a uplatňovať zodpovedné správanie, aby prispievala k udržateľnému rozvoju vo všetkých troch jej oblastiach, ekonomickej, spoločenskej a environmentálnej, ktoré sa týkajú miestnej, národnej a medzinárodnej komunity (spoločenstva). To môže zahŕňať prístup a priame zapojenie organizácie do kvality života, ochrany životného prostredia, ochrany globálnych zdrojov, rovnakých príležitostí zamestnania, etického správania, zapojenia do rozvoja komunity a miestneho rozvoja.
Hlavná črta spoločenskej zodpovednosti na jednej strane vysvetľuje vôľu organizácie integrovať spoločenské a environmentálne aspekty do zvažovania vlastných rozhodnutí (kritérium 2) a na strane druhej schopnosť reagovať na vplyvy vlastných rozhodnutí a aktivít na spoločnosť a životné prostredie. Spoločenská zodpovednosť by mala byť integrálnou súčasťou stratégie organizácie. Strategické ciele sa majú overovať z pohľadu spoločenskej zodpovednosti, aby sa zabránilo neúmyselným/nechceným následkom.</t>
  </si>
  <si>
    <t>Výkonnosť organizácie vo vzťahu ku komunite, v ktorej pôsobí (miestna, národná alebo medzinárodná), a jej vplyvy na životné prostredie sa stali dôležitou a rozhodujúcou súčasťou merania jej celkovej výkonnosti.
Organizácia, ktorá pracuje na vlastnej spoločenskej zodpovednosti, bude:
• zlepšovať svoju celkovú reputáciu a imidž voči občanom,
• zlepšovať svoju schopnosť pritiahnuť, motivovať, zaviazať a udržať si svojich zamestnancov,
• zlepšovať svoje vzťahy s organizáciami súkromného a verejného sektora, médiami, dodávateľmi, občanmi/zákazníkmi a komunitou, v ktorej pôsobí. 
Merania v tejto oblasti zahŕňajú kvalitatívne/kvantitatívne meranie vnímania (8.1) aj kvantitatívne ukazovatele (8.2). Môžu sa týkať etického, demokratického a participatívneho správania organizácie, environmentálnej udržateľnosti, kvality života, ekonomických vplyvov ako efektu správania sa organizácie.</t>
  </si>
  <si>
    <t>Realizovali ste prieskum vnímania verejnosťou/komunitou?</t>
  </si>
  <si>
    <t>Realizovali ste viac ako jeden prieskum vnímania verejnosťou/komunitou?</t>
  </si>
  <si>
    <t>Máte definované ukazovatele na sledovanie výsledkov výkonnosti Vašej organizácie v oblasti spoločenskej zodpovednosti?</t>
  </si>
  <si>
    <t>Kľúčové výsledky výkonnosti možno rozdeliť na:
• Externé výsledky: výstupy a výsledky voči cieľom, so zameraním na prepojenie s poslaním a víziou (kritérium 1), stratégiou a plánovaním (kritérium 2), produktmi a službami (kritérium 5) a dosiahnutými výsledkami voči externým zainteresovaným stranám.
• Interné výsledky: úroveň účinnosti, so zameraním na prepojenie so zamestnancami (kritérium 3), partnerstvami a zdrojmi (kritérium 4) a procesmi (kritérium 5) a dosiahnutými výsledkami pri budovaní výnimočnosti organizácie.</t>
  </si>
  <si>
    <t>Definovali ste vo Vašej organizácii ukazovatele, ktorými je možné posúdiť jej úspešnosť z pohľadu</t>
  </si>
  <si>
    <t>vlastníka/zriaďovateľa/akcionára?</t>
  </si>
  <si>
    <t>Vyhodnocovali sa merané ukazovatele za viaceré obdobia/roky?</t>
  </si>
  <si>
    <t>Definovali ste vo Vašej organizácii ukazovatele, ktorými meriate pre vlastné interné potreby organizácie</t>
  </si>
  <si>
    <t>Efektívnosť realizácie navrhnutých prístupov sa vyhodnocuje na základe monitoringu napĺňania stanovených merateľných cieľov. Na základe meraní, môžeme jasne posúdiť, či je konkrétna oblasť dobre/efektívne riešená.</t>
  </si>
  <si>
    <t>I - Iniciácia</t>
  </si>
  <si>
    <t>a.) Hľadajte agilné riešenia v organizácii - prispôsobujte sa podmienkam externého prostredia a interným potrebám.
b.) Hľadajte možnosti digitalizácie riešení a jej zohľadnenie vo vízii organizácie.
c.) Hľadajte nové spôsoby a formy komunikácie.
d.) Rozvíjajte učiacu sa organizáciu.</t>
  </si>
  <si>
    <t>a.) Podporujte transparentnosť vzťahov a rozvoj zamestnancov.
b.) Podporujte rovnosť príležitostí a spravodlivosť v prístupe k riadeniu ľudských zdrojov.
c.) Rozvíjajte talent manažment ako nástroj rozvoja organizácie.
d.) Inovujte v oblasti rozvoja nových prístupov k učeniu sa a rozvoju ľudských zdrojov.</t>
  </si>
  <si>
    <t>a.) Zaveďte alebo rozvíjajte procesné manažérstvo.
b.) Rozvíjajte procesy v súlade s digitalizáciou a automatizáciou ako v oblasti riadenia dát, tak aj samotných procesov.
c.) Rozvíjajte pracovnú kultúru organizácie v širšom rozsahu nad rámec hlavnej činnosti organizácie.
d.) Budujte agilné procesy v súlade s potrebami a požiadavkami zamestnancov, ktorí ich zabezpečujú.</t>
  </si>
  <si>
    <t>a.) Zamerajte sa na ukazovatele transparentnosti, prístupnosti a integrity.
b.) Zamerajte sa na využitie spolupráce so zainteresovanými stranami pri definícii  sledovaných ukazovateľov ako aj práci s nimi.
c.) Zamerajte sa na využitie digitalizácie a e-governmentu pri práci s výsledkami.</t>
  </si>
  <si>
    <t>a.) Zamerajte sa na využívanie digitálnych zručností a IT technológií zamestnancami.
b.) Podporujte povedomie o systémoch manažérstva vo forme príkladov vodcovstva pri ich využívaní.
c.) Stavajte na úlohe každého zamestnanca pre organizáciu, jej rozvoj a plnenie cieľov.
d.) Zamerajte sa na tvorbu vhodných pracovných podmienok potrebných pre dosahovanie cieľov organizácie.
e.) Podporte programy rozvoja zamestnancov a zvyšovania ich kvalifikácie s dôrazom na budúce potreby organizácie.</t>
  </si>
  <si>
    <t>a.) Zamerajte sa na aktivity a následne sledujte ukazovatele charakterizujúce tzv. kvalitu života vo forme indikátorov ovplyvniteľných organizáciou - napr. v oblasti vplyvu na životné prostredie, klimatické zmeny, etiku, bezúhonnosť, demokratické hodnoty, otvorenosť a transparentnosť a pod.
b.) Zamerajte sa na identifikáciu oblastí nevyhnutných pre zachovanie kvality produktov a služieb napomáhajúcich verejnému prospechu.</t>
  </si>
  <si>
    <t>Pre úpravu políčka používajte 2 x klik ľavým tlačidlom "myši". Po zobrazení kurzora sa pohybujte nastavením pozície "myšou" alebo šípkami klávesnice vľavo/vpravo.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</si>
</sst>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49" x14ac:knownFonts="1">
    <font>
      <sz val="11"/>
      <color theme="1"/>
      <name val="Tahoma"/>
      <family val="2"/>
    </font>
    <font>
      <b/>
      <sz val="11"/>
      <color theme="0"/>
      <name val="Tahoma"/>
      <family val="2"/>
    </font>
    <font>
      <b/>
      <sz val="11"/>
      <color theme="1"/>
      <name val="Tahoma"/>
      <family val="2"/>
    </font>
    <font>
      <sz val="20"/>
      <color rgb="FF960000"/>
      <name val="Tahoma"/>
      <family val="2"/>
    </font>
    <font>
      <sz val="28"/>
      <color rgb="FF960000"/>
      <name val="Tahoma"/>
      <family val="2"/>
    </font>
    <font>
      <sz val="12"/>
      <color theme="0"/>
      <name val="Tahoma"/>
      <family val="2"/>
    </font>
    <font>
      <u/>
      <sz val="11"/>
      <color theme="10"/>
      <name val="Tahoma"/>
      <family val="2"/>
    </font>
    <font>
      <sz val="11"/>
      <color rgb="FFC00000"/>
      <name val="Tahoma"/>
      <family val="2"/>
    </font>
    <font>
      <b/>
      <sz val="11"/>
      <color rgb="FF960000"/>
      <name val="Tahoma"/>
      <family val="2"/>
    </font>
    <font>
      <sz val="11"/>
      <color theme="0" tint="-0.499984740745262"/>
      <name val="Tahoma"/>
      <family val="2"/>
    </font>
    <font>
      <sz val="11"/>
      <color theme="0"/>
      <name val="Tahoma"/>
      <family val="2"/>
    </font>
    <font>
      <sz val="12"/>
      <name val="Tahoma"/>
      <family val="2"/>
    </font>
    <font>
      <sz val="11"/>
      <name val="Tahoma"/>
      <family val="2"/>
    </font>
    <font>
      <sz val="11"/>
      <color theme="1"/>
      <name val="Wingdings"/>
      <charset val="2"/>
    </font>
    <font>
      <b/>
      <sz val="16"/>
      <color rgb="FFFF0000"/>
      <name val="Arial"/>
      <family val="2"/>
      <charset val="238"/>
    </font>
    <font>
      <sz val="10"/>
      <name val="Arial"/>
      <family val="2"/>
      <charset val="238"/>
    </font>
    <font>
      <sz val="11"/>
      <color theme="1"/>
      <name val="Tahoma"/>
      <family val="2"/>
      <charset val="238"/>
    </font>
    <font>
      <sz val="11"/>
      <color theme="0"/>
      <name val="Tahoma"/>
      <family val="2"/>
      <charset val="238"/>
    </font>
    <font>
      <vertAlign val="subscript"/>
      <sz val="11"/>
      <color theme="0"/>
      <name val="Tahoma"/>
      <family val="2"/>
      <charset val="238"/>
    </font>
    <font>
      <sz val="10"/>
      <color theme="1"/>
      <name val="Tahoma"/>
      <family val="2"/>
    </font>
    <font>
      <sz val="10.5"/>
      <color theme="1"/>
      <name val="Tahoma"/>
      <family val="2"/>
    </font>
    <font>
      <sz val="9"/>
      <color theme="1"/>
      <name val="Tahoma"/>
      <family val="2"/>
    </font>
    <font>
      <sz val="9"/>
      <color indexed="81"/>
      <name val="Tahoma"/>
      <family val="2"/>
    </font>
    <font>
      <sz val="11"/>
      <color theme="0"/>
      <name val="Wingdings"/>
      <charset val="2"/>
    </font>
    <font>
      <b/>
      <sz val="9"/>
      <color theme="1"/>
      <name val="Tahoma"/>
      <family val="2"/>
    </font>
    <font>
      <b/>
      <sz val="9"/>
      <color theme="0"/>
      <name val="Tahoma"/>
      <family val="2"/>
    </font>
    <font>
      <sz val="11"/>
      <name val="Wingdings"/>
      <charset val="2"/>
    </font>
    <font>
      <b/>
      <sz val="11"/>
      <name val="Tahoma"/>
      <family val="2"/>
    </font>
    <font>
      <b/>
      <sz val="9"/>
      <name val="Tahoma"/>
      <family val="2"/>
    </font>
    <font>
      <sz val="10"/>
      <color theme="1"/>
      <name val="Tahoma"/>
      <family val="2"/>
      <charset val="238"/>
    </font>
    <font>
      <b/>
      <sz val="10"/>
      <color theme="1"/>
      <name val="Tahoma"/>
      <family val="2"/>
    </font>
    <font>
      <sz val="18"/>
      <color theme="1"/>
      <name val="Tahoma"/>
      <family val="2"/>
    </font>
    <font>
      <sz val="10"/>
      <color theme="0"/>
      <name val="Tahoma"/>
      <family val="2"/>
    </font>
    <font>
      <sz val="11"/>
      <color theme="0" tint="-0.249977111117893"/>
      <name val="Tahoma"/>
      <family val="2"/>
    </font>
    <font>
      <sz val="11"/>
      <color rgb="FF960000"/>
      <name val="Tahoma"/>
      <family val="2"/>
    </font>
    <font>
      <u/>
      <sz val="11"/>
      <color rgb="FF960000"/>
      <name val="Tahoma"/>
      <family val="2"/>
    </font>
    <font>
      <sz val="11"/>
      <color rgb="FF9C0006"/>
      <name val="Tahoma"/>
      <family val="2"/>
    </font>
    <font>
      <b/>
      <sz val="12"/>
      <color theme="1"/>
      <name val="Tahoma"/>
      <family val="2"/>
      <charset val="238"/>
    </font>
    <font>
      <b/>
      <sz val="8"/>
      <color theme="1"/>
      <name val="Tahoma"/>
      <family val="2"/>
      <charset val="238"/>
    </font>
    <font>
      <sz val="8"/>
      <color theme="1"/>
      <name val="Tahoma"/>
      <family val="2"/>
    </font>
    <font>
      <b/>
      <sz val="11"/>
      <color theme="1"/>
      <name val="Tahoma"/>
      <family val="2"/>
      <charset val="238"/>
    </font>
    <font>
      <sz val="14"/>
      <color theme="1"/>
      <name val="Tahoma"/>
      <family val="2"/>
    </font>
    <font>
      <b/>
      <sz val="14"/>
      <color theme="1"/>
      <name val="Tahoma"/>
      <family val="2"/>
    </font>
    <font>
      <sz val="9"/>
      <name val="Tahoma"/>
      <family val="2"/>
    </font>
    <font>
      <sz val="22"/>
      <name val="Tahoma"/>
      <family val="2"/>
    </font>
    <font>
      <sz val="7.5"/>
      <color theme="1"/>
      <name val="Tahoma"/>
      <family val="2"/>
    </font>
    <font>
      <sz val="11"/>
      <color rgb="FF0070C0"/>
      <name val="Tahoma"/>
      <family val="2"/>
    </font>
    <font>
      <b/>
      <sz val="14"/>
      <color rgb="FFC00000"/>
      <name val="Tahoma"/>
      <family val="2"/>
      <charset val="238"/>
    </font>
    <font>
      <b/>
      <sz val="9"/>
      <color indexed="81"/>
      <name val="Tahoma"/>
      <family val="2"/>
    </font>
  </fonts>
  <fills count="2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3"/>
        <bgColor indexed="64"/>
      </patternFill>
    </fill>
    <fill>
      <patternFill patternType="solid">
        <fgColor rgb="FF960000"/>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rgb="FF00B050"/>
        <bgColor indexed="64"/>
      </patternFill>
    </fill>
    <fill>
      <patternFill patternType="solid">
        <fgColor theme="4" tint="0.59999389629810485"/>
        <bgColor indexed="64"/>
      </patternFill>
    </fill>
    <fill>
      <patternFill patternType="darkUp">
        <bgColor theme="0"/>
      </patternFill>
    </fill>
    <fill>
      <patternFill patternType="solid">
        <fgColor rgb="FFCCECFF"/>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C7CE"/>
      </patternFill>
    </fill>
    <fill>
      <patternFill patternType="solid">
        <fgColor theme="0" tint="-0.249977111117893"/>
        <bgColor indexed="64"/>
      </patternFill>
    </fill>
  </fills>
  <borders count="109">
    <border>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top style="thick">
        <color rgb="FF960000"/>
      </top>
      <bottom/>
      <diagonal/>
    </border>
    <border>
      <left/>
      <right/>
      <top/>
      <bottom style="thick">
        <color rgb="FF960000"/>
      </bottom>
      <diagonal/>
    </border>
    <border>
      <left style="thin">
        <color rgb="FF960000"/>
      </left>
      <right/>
      <top style="thin">
        <color rgb="FF960000"/>
      </top>
      <bottom/>
      <diagonal/>
    </border>
    <border>
      <left/>
      <right/>
      <top style="thin">
        <color rgb="FF960000"/>
      </top>
      <bottom/>
      <diagonal/>
    </border>
    <border>
      <left style="thin">
        <color rgb="FF960000"/>
      </left>
      <right/>
      <top/>
      <bottom style="thin">
        <color rgb="FF960000"/>
      </bottom>
      <diagonal/>
    </border>
    <border>
      <left/>
      <right/>
      <top/>
      <bottom style="thin">
        <color rgb="FF960000"/>
      </bottom>
      <diagonal/>
    </border>
    <border>
      <left style="thin">
        <color rgb="FF960000"/>
      </left>
      <right/>
      <top/>
      <bottom/>
      <diagonal/>
    </border>
    <border>
      <left style="thin">
        <color rgb="FF960000"/>
      </left>
      <right/>
      <top/>
      <bottom style="thick">
        <color rgb="FF960000"/>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rgb="FF960000"/>
      </top>
      <bottom style="thick">
        <color rgb="FF960000"/>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theme="0"/>
      </right>
      <top/>
      <bottom/>
      <diagonal/>
    </border>
    <border>
      <left style="double">
        <color theme="0"/>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double">
        <color theme="0"/>
      </right>
      <top/>
      <bottom style="thin">
        <color theme="0" tint="-0.24994659260841701"/>
      </bottom>
      <diagonal/>
    </border>
    <border>
      <left/>
      <right style="double">
        <color theme="0"/>
      </right>
      <top style="thin">
        <color theme="0" tint="-0.24994659260841701"/>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double">
        <color theme="0"/>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left>
      <right/>
      <top style="thin">
        <color theme="0"/>
      </top>
      <bottom/>
      <diagonal/>
    </border>
    <border>
      <left/>
      <right style="thin">
        <color theme="0"/>
      </right>
      <top style="thin">
        <color theme="0"/>
      </top>
      <bottom/>
      <diagonal/>
    </border>
    <border>
      <left style="double">
        <color theme="0"/>
      </left>
      <right/>
      <top/>
      <bottom style="thin">
        <color theme="0" tint="-0.14993743705557422"/>
      </bottom>
      <diagonal/>
    </border>
    <border>
      <left/>
      <right/>
      <top/>
      <bottom style="thin">
        <color theme="0" tint="-0.14993743705557422"/>
      </bottom>
      <diagonal/>
    </border>
    <border>
      <left/>
      <right style="double">
        <color theme="0"/>
      </right>
      <top/>
      <bottom style="thin">
        <color theme="0" tint="-0.14993743705557422"/>
      </bottom>
      <diagonal/>
    </border>
    <border>
      <left style="double">
        <color theme="0"/>
      </left>
      <right/>
      <top style="thin">
        <color theme="0" tint="-0.14993743705557422"/>
      </top>
      <bottom/>
      <diagonal/>
    </border>
    <border>
      <left style="double">
        <color theme="0"/>
      </left>
      <right/>
      <top/>
      <bottom style="thin">
        <color theme="0" tint="-0.14996795556505021"/>
      </bottom>
      <diagonal/>
    </border>
    <border>
      <left/>
      <right style="double">
        <color theme="0"/>
      </right>
      <top/>
      <bottom style="thin">
        <color theme="0" tint="-0.14996795556505021"/>
      </bottom>
      <diagonal/>
    </border>
    <border>
      <left style="double">
        <color theme="0"/>
      </left>
      <right style="double">
        <color theme="0"/>
      </right>
      <top/>
      <bottom/>
      <diagonal/>
    </border>
    <border>
      <left/>
      <right/>
      <top style="thin">
        <color theme="0"/>
      </top>
      <bottom/>
      <diagonal/>
    </border>
    <border>
      <left style="thin">
        <color theme="0"/>
      </left>
      <right/>
      <top/>
      <bottom/>
      <diagonal/>
    </border>
    <border>
      <left/>
      <right style="thin">
        <color theme="0"/>
      </right>
      <top/>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thin">
        <color auto="1"/>
      </left>
      <right style="thin">
        <color theme="0" tint="-0.499984740745262"/>
      </right>
      <top/>
      <bottom style="thin">
        <color theme="0" tint="-0.499984740745262"/>
      </bottom>
      <diagonal/>
    </border>
  </borders>
  <cellStyleXfs count="4">
    <xf numFmtId="0" fontId="0" fillId="0" borderId="0"/>
    <xf numFmtId="0" fontId="6" fillId="0" borderId="0" applyNumberFormat="0" applyFill="0" applyBorder="0" applyAlignment="0" applyProtection="0"/>
    <xf numFmtId="0" fontId="16" fillId="0" borderId="0"/>
    <xf numFmtId="0" fontId="36" fillId="20" borderId="0" applyNumberFormat="0" applyBorder="0" applyAlignment="0" applyProtection="0"/>
  </cellStyleXfs>
  <cellXfs count="541">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NumberFormat="1" applyAlignment="1">
      <alignment vertical="center"/>
    </xf>
    <xf numFmtId="0" fontId="0" fillId="0" borderId="0" xfId="0" applyFill="1"/>
    <xf numFmtId="0" fontId="5" fillId="0" borderId="0" xfId="0" applyFont="1" applyFill="1" applyAlignment="1">
      <alignment vertical="center" wrapText="1"/>
    </xf>
    <xf numFmtId="0" fontId="4" fillId="0" borderId="0" xfId="0" applyFont="1" applyAlignment="1"/>
    <xf numFmtId="0" fontId="7" fillId="0" borderId="4" xfId="0" applyFont="1" applyBorder="1"/>
    <xf numFmtId="0" fontId="0" fillId="0" borderId="4" xfId="0" applyBorder="1"/>
    <xf numFmtId="0" fontId="0" fillId="0" borderId="0" xfId="0" applyBorder="1"/>
    <xf numFmtId="0" fontId="0" fillId="0" borderId="5"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wrapText="1"/>
    </xf>
    <xf numFmtId="0" fontId="0" fillId="0" borderId="5" xfId="0" applyBorder="1"/>
    <xf numFmtId="0" fontId="5" fillId="0" borderId="5" xfId="0" applyFont="1" applyFill="1" applyBorder="1" applyAlignment="1">
      <alignment vertical="center" wrapText="1"/>
    </xf>
    <xf numFmtId="0" fontId="0" fillId="0" borderId="0" xfId="0" applyAlignment="1">
      <alignment horizontal="center"/>
    </xf>
    <xf numFmtId="0" fontId="4" fillId="0" borderId="0" xfId="0" applyFont="1" applyFill="1" applyAlignment="1"/>
    <xf numFmtId="0" fontId="0" fillId="0" borderId="0" xfId="0" applyFill="1" applyBorder="1"/>
    <xf numFmtId="0" fontId="0" fillId="0" borderId="7" xfId="0" applyFill="1" applyBorder="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19" fillId="0" borderId="0" xfId="0" applyFont="1" applyAlignment="1">
      <alignment vertical="center" wrapText="1"/>
    </xf>
    <xf numFmtId="0" fontId="7" fillId="0" borderId="0" xfId="0" applyFont="1" applyBorder="1" applyAlignment="1">
      <alignment vertical="justify" wrapText="1"/>
    </xf>
    <xf numFmtId="0" fontId="7" fillId="0" borderId="5" xfId="0" applyFont="1" applyBorder="1" applyAlignment="1">
      <alignment vertical="justify" wrapText="1"/>
    </xf>
    <xf numFmtId="0" fontId="0" fillId="0" borderId="0" xfId="0" applyProtection="1">
      <protection hidden="1"/>
    </xf>
    <xf numFmtId="0" fontId="0" fillId="0" borderId="7" xfId="0" applyFill="1" applyBorder="1" applyProtection="1">
      <protection hidden="1"/>
    </xf>
    <xf numFmtId="0" fontId="0" fillId="0" borderId="0" xfId="0" applyFill="1" applyProtection="1">
      <protection hidden="1"/>
    </xf>
    <xf numFmtId="0" fontId="0" fillId="0" borderId="0" xfId="0" applyFill="1" applyBorder="1" applyProtection="1">
      <protection hidden="1"/>
    </xf>
    <xf numFmtId="0" fontId="10" fillId="0" borderId="0" xfId="0" applyFont="1" applyProtection="1">
      <protection hidden="1"/>
    </xf>
    <xf numFmtId="0" fontId="4" fillId="0" borderId="0" xfId="0" applyFont="1" applyFill="1" applyAlignment="1" applyProtection="1">
      <protection hidden="1"/>
    </xf>
    <xf numFmtId="0" fontId="4" fillId="0" borderId="0" xfId="0" applyFont="1" applyAlignment="1" applyProtection="1">
      <protection hidden="1"/>
    </xf>
    <xf numFmtId="0" fontId="7" fillId="0" borderId="4" xfId="0" applyFont="1" applyBorder="1" applyProtection="1">
      <protection hidden="1"/>
    </xf>
    <xf numFmtId="0" fontId="0" fillId="0" borderId="4" xfId="0" applyBorder="1" applyProtection="1">
      <protection hidden="1"/>
    </xf>
    <xf numFmtId="0" fontId="0" fillId="0" borderId="0" xfId="0" applyBorder="1" applyProtection="1">
      <protection hidden="1"/>
    </xf>
    <xf numFmtId="0" fontId="0" fillId="0" borderId="5" xfId="0" applyBorder="1" applyAlignment="1" applyProtection="1">
      <alignment vertical="center"/>
      <protection hidden="1"/>
    </xf>
    <xf numFmtId="0" fontId="0" fillId="0" borderId="4" xfId="0" applyBorder="1" applyAlignment="1" applyProtection="1">
      <alignment vertical="center"/>
      <protection hidden="1"/>
    </xf>
    <xf numFmtId="0" fontId="0" fillId="0" borderId="0" xfId="0" applyBorder="1" applyAlignment="1" applyProtection="1">
      <alignment vertical="center"/>
      <protection hidden="1"/>
    </xf>
    <xf numFmtId="0" fontId="0" fillId="0" borderId="0" xfId="0" applyAlignment="1" applyProtection="1">
      <alignment vertical="center" wrapText="1"/>
      <protection hidden="1"/>
    </xf>
    <xf numFmtId="0" fontId="19" fillId="0" borderId="0" xfId="0" applyFont="1" applyAlignment="1" applyProtection="1">
      <alignment vertical="center" wrapText="1"/>
      <protection hidden="1"/>
    </xf>
    <xf numFmtId="0" fontId="5" fillId="0" borderId="0" xfId="0" applyFont="1" applyFill="1" applyAlignment="1" applyProtection="1">
      <alignment vertical="center" wrapText="1"/>
      <protection hidden="1"/>
    </xf>
    <xf numFmtId="0" fontId="0" fillId="0" borderId="5" xfId="0" applyBorder="1" applyAlignment="1" applyProtection="1">
      <alignment vertical="center" wrapText="1"/>
      <protection hidden="1"/>
    </xf>
    <xf numFmtId="0" fontId="0" fillId="0" borderId="5" xfId="0" applyBorder="1" applyProtection="1">
      <protection hidden="1"/>
    </xf>
    <xf numFmtId="0" fontId="5" fillId="0" borderId="5" xfId="0" applyFont="1" applyFill="1" applyBorder="1" applyAlignment="1" applyProtection="1">
      <alignment vertical="center" wrapText="1"/>
      <protection hidden="1"/>
    </xf>
    <xf numFmtId="0" fontId="0" fillId="0" borderId="0" xfId="0" applyProtection="1">
      <protection locked="0"/>
    </xf>
    <xf numFmtId="0" fontId="5" fillId="0" borderId="0" xfId="0" applyFont="1" applyFill="1" applyAlignment="1" applyProtection="1">
      <alignment vertical="center" wrapText="1"/>
      <protection locked="0"/>
    </xf>
    <xf numFmtId="0" fontId="0" fillId="0" borderId="0" xfId="0" applyProtection="1">
      <protection locked="0" hidden="1"/>
    </xf>
    <xf numFmtId="0" fontId="0" fillId="0" borderId="0" xfId="0" applyProtection="1"/>
    <xf numFmtId="0" fontId="16" fillId="0" borderId="0" xfId="2" applyProtection="1">
      <protection hidden="1"/>
    </xf>
    <xf numFmtId="0" fontId="16" fillId="0" borderId="0" xfId="2" applyAlignment="1" applyProtection="1">
      <alignment horizontal="center"/>
      <protection hidden="1"/>
    </xf>
    <xf numFmtId="0" fontId="17" fillId="0" borderId="0" xfId="2" applyFont="1" applyAlignment="1" applyProtection="1">
      <alignment horizontal="center"/>
      <protection hidden="1"/>
    </xf>
    <xf numFmtId="0" fontId="17" fillId="0" borderId="0" xfId="2" applyFont="1" applyProtection="1">
      <protection hidden="1"/>
    </xf>
    <xf numFmtId="0" fontId="5" fillId="0" borderId="0" xfId="0" applyFont="1" applyFill="1" applyAlignment="1" applyProtection="1">
      <alignment vertical="center" wrapText="1"/>
      <protection locked="0" hidden="1"/>
    </xf>
    <xf numFmtId="0" fontId="7" fillId="0" borderId="0" xfId="0" applyFont="1" applyBorder="1" applyAlignment="1" applyProtection="1">
      <alignment vertical="justify" wrapText="1"/>
      <protection hidden="1"/>
    </xf>
    <xf numFmtId="0" fontId="7" fillId="0" borderId="5" xfId="0" applyFont="1" applyBorder="1" applyAlignment="1" applyProtection="1">
      <alignment vertical="justify" wrapText="1"/>
      <protection hidden="1"/>
    </xf>
    <xf numFmtId="0" fontId="5" fillId="7" borderId="0" xfId="1" applyFont="1" applyFill="1" applyAlignment="1" applyProtection="1">
      <alignment vertical="center" wrapText="1"/>
      <protection locked="0" hidden="1"/>
    </xf>
    <xf numFmtId="0" fontId="10" fillId="7" borderId="0" xfId="0" applyFont="1" applyFill="1" applyProtection="1">
      <protection hidden="1"/>
    </xf>
    <xf numFmtId="0" fontId="5" fillId="7" borderId="0" xfId="1" applyFont="1" applyFill="1" applyAlignment="1" applyProtection="1">
      <alignment vertical="center" wrapText="1"/>
      <protection hidden="1"/>
    </xf>
    <xf numFmtId="0" fontId="5" fillId="7" borderId="0" xfId="0" applyFont="1" applyFill="1" applyAlignment="1" applyProtection="1">
      <alignment vertical="center" wrapText="1"/>
      <protection hidden="1"/>
    </xf>
    <xf numFmtId="0" fontId="0" fillId="0" borderId="0" xfId="0" applyFill="1" applyProtection="1">
      <protection locked="0" hidden="1"/>
    </xf>
    <xf numFmtId="0" fontId="10" fillId="7" borderId="0" xfId="0" applyFont="1" applyFill="1" applyProtection="1">
      <protection locked="0" hidden="1"/>
    </xf>
    <xf numFmtId="0" fontId="3" fillId="0" borderId="0" xfId="0" applyFont="1" applyFill="1" applyBorder="1" applyAlignment="1" applyProtection="1">
      <alignment vertical="center" wrapText="1"/>
      <protection hidden="1"/>
    </xf>
    <xf numFmtId="0" fontId="3" fillId="0" borderId="5" xfId="0" applyFont="1" applyFill="1" applyBorder="1" applyAlignment="1" applyProtection="1">
      <alignment vertical="center" wrapText="1"/>
      <protection hidden="1"/>
    </xf>
    <xf numFmtId="0" fontId="10" fillId="7" borderId="0" xfId="0" applyFont="1" applyFill="1" applyBorder="1" applyAlignment="1" applyProtection="1">
      <alignment horizontal="center" vertical="center" wrapText="1"/>
      <protection locked="0" hidden="1"/>
    </xf>
    <xf numFmtId="0" fontId="12" fillId="6" borderId="0" xfId="0" applyFont="1" applyFill="1" applyBorder="1" applyAlignment="1" applyProtection="1">
      <alignment horizontal="center" vertical="center" wrapText="1"/>
      <protection locked="0" hidden="1"/>
    </xf>
    <xf numFmtId="0" fontId="11" fillId="0" borderId="0" xfId="0" applyFont="1" applyFill="1" applyAlignment="1" applyProtection="1">
      <alignment vertical="center" wrapText="1"/>
      <protection locked="0" hidden="1"/>
    </xf>
    <xf numFmtId="0" fontId="11" fillId="0" borderId="0" xfId="0" applyFont="1" applyFill="1" applyAlignment="1" applyProtection="1">
      <alignment vertical="center" wrapText="1"/>
      <protection hidden="1"/>
    </xf>
    <xf numFmtId="0" fontId="10" fillId="0" borderId="0"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2" fillId="0" borderId="0" xfId="0" applyFont="1" applyFill="1" applyBorder="1" applyAlignment="1" applyProtection="1">
      <protection hidden="1"/>
    </xf>
    <xf numFmtId="49" fontId="13" fillId="0" borderId="0" xfId="0" applyNumberFormat="1" applyFont="1" applyFill="1" applyBorder="1" applyAlignment="1" applyProtection="1">
      <alignment horizontal="center" vertical="center"/>
      <protection locked="0" hidden="1"/>
    </xf>
    <xf numFmtId="0" fontId="2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49" fontId="13" fillId="0" borderId="0" xfId="0" applyNumberFormat="1" applyFont="1" applyFill="1" applyBorder="1" applyAlignment="1" applyProtection="1">
      <alignment horizontal="center" vertical="center"/>
      <protection hidden="1"/>
    </xf>
    <xf numFmtId="0" fontId="1" fillId="0" borderId="0" xfId="0" applyFont="1" applyFill="1" applyBorder="1" applyAlignment="1" applyProtection="1">
      <protection hidden="1"/>
    </xf>
    <xf numFmtId="0" fontId="25" fillId="0" borderId="0" xfId="0" applyFont="1" applyFill="1" applyBorder="1" applyAlignment="1" applyProtection="1">
      <protection hidden="1"/>
    </xf>
    <xf numFmtId="49" fontId="23" fillId="0" borderId="0" xfId="0" applyNumberFormat="1" applyFont="1" applyFill="1" applyBorder="1" applyAlignment="1" applyProtection="1">
      <alignment horizontal="center" vertical="center"/>
      <protection hidden="1"/>
    </xf>
    <xf numFmtId="0" fontId="10" fillId="0" borderId="0" xfId="0" applyFont="1" applyFill="1" applyBorder="1" applyProtection="1">
      <protection hidden="1"/>
    </xf>
    <xf numFmtId="49" fontId="26" fillId="0" borderId="0" xfId="0" applyNumberFormat="1" applyFont="1" applyFill="1" applyBorder="1" applyAlignment="1" applyProtection="1">
      <alignment horizontal="center" vertical="center"/>
      <protection hidden="1"/>
    </xf>
    <xf numFmtId="0" fontId="12" fillId="0" borderId="0" xfId="0" applyFont="1" applyFill="1" applyBorder="1" applyProtection="1">
      <protection hidden="1"/>
    </xf>
    <xf numFmtId="0" fontId="25" fillId="0" borderId="5" xfId="0" applyFont="1" applyFill="1" applyBorder="1" applyAlignment="1" applyProtection="1">
      <alignment horizontal="center" vertical="center"/>
      <protection hidden="1"/>
    </xf>
    <xf numFmtId="0" fontId="0" fillId="0" borderId="4" xfId="0" applyFill="1" applyBorder="1" applyProtection="1">
      <protection hidden="1"/>
    </xf>
    <xf numFmtId="0" fontId="0" fillId="0" borderId="4" xfId="0" applyFill="1"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Fill="1" applyBorder="1" applyAlignment="1" applyProtection="1">
      <protection hidden="1"/>
    </xf>
    <xf numFmtId="0" fontId="0" fillId="0" borderId="0" xfId="0" applyFill="1" applyBorder="1" applyAlignment="1" applyProtection="1">
      <alignment vertical="center" wrapText="1"/>
      <protection hidden="1"/>
    </xf>
    <xf numFmtId="0" fontId="8" fillId="0" borderId="5" xfId="0" applyFont="1" applyFill="1" applyBorder="1" applyAlignment="1" applyProtection="1">
      <protection hidden="1"/>
    </xf>
    <xf numFmtId="0" fontId="0" fillId="0" borderId="5" xfId="0" applyFill="1" applyBorder="1" applyAlignment="1" applyProtection="1">
      <alignment vertical="center" wrapText="1"/>
      <protection hidden="1"/>
    </xf>
    <xf numFmtId="0" fontId="8" fillId="0" borderId="38" xfId="0" applyFont="1" applyBorder="1" applyAlignment="1" applyProtection="1">
      <protection hidden="1"/>
    </xf>
    <xf numFmtId="0" fontId="0" fillId="0" borderId="38" xfId="0" applyBorder="1" applyProtection="1">
      <protection hidden="1"/>
    </xf>
    <xf numFmtId="0" fontId="0" fillId="0" borderId="0" xfId="0" applyNumberFormat="1" applyAlignment="1">
      <alignment horizontal="center" vertical="center" wrapText="1"/>
    </xf>
    <xf numFmtId="0" fontId="0" fillId="0" borderId="0" xfId="0" applyNumberFormat="1" applyAlignment="1">
      <alignment horizontal="center" vertical="center"/>
    </xf>
    <xf numFmtId="0" fontId="12" fillId="0" borderId="0" xfId="0" applyFont="1" applyProtection="1">
      <protection hidden="1"/>
    </xf>
    <xf numFmtId="0" fontId="2" fillId="0" borderId="0" xfId="0" applyFont="1" applyAlignment="1" applyProtection="1">
      <protection hidden="1"/>
    </xf>
    <xf numFmtId="0" fontId="0" fillId="6" borderId="0" xfId="0" applyFill="1" applyBorder="1" applyAlignment="1" applyProtection="1">
      <alignment horizontal="center" vertical="center" wrapText="1"/>
      <protection locked="0" hidden="1"/>
    </xf>
    <xf numFmtId="0" fontId="1" fillId="0" borderId="0" xfId="0" applyFont="1" applyProtection="1">
      <protection hidden="1"/>
    </xf>
    <xf numFmtId="49" fontId="23" fillId="0" borderId="0" xfId="0" applyNumberFormat="1" applyFont="1" applyFill="1" applyBorder="1" applyAlignment="1" applyProtection="1">
      <alignment horizontal="center" vertical="center"/>
      <protection locked="0" hidden="1"/>
    </xf>
    <xf numFmtId="0" fontId="10" fillId="7" borderId="0" xfId="0" applyFont="1" applyFill="1" applyBorder="1" applyAlignment="1" applyProtection="1">
      <alignment horizontal="center" vertical="center" wrapText="1"/>
      <protection locked="0" hidden="1"/>
    </xf>
    <xf numFmtId="0" fontId="0" fillId="6" borderId="0" xfId="0" applyFill="1" applyBorder="1" applyAlignment="1" applyProtection="1">
      <alignment horizontal="center" vertical="center" wrapText="1"/>
      <protection locked="0" hidden="1"/>
    </xf>
    <xf numFmtId="0" fontId="0" fillId="8" borderId="22" xfId="0" applyFill="1" applyBorder="1" applyAlignment="1" applyProtection="1">
      <alignment horizontal="center"/>
      <protection hidden="1"/>
    </xf>
    <xf numFmtId="0" fontId="0" fillId="8" borderId="23" xfId="0" applyFill="1" applyBorder="1" applyAlignment="1" applyProtection="1">
      <alignment horizontal="center"/>
      <protection hidden="1"/>
    </xf>
    <xf numFmtId="0" fontId="0" fillId="9" borderId="23" xfId="0" applyFill="1" applyBorder="1" applyAlignment="1" applyProtection="1">
      <alignment horizontal="center"/>
      <protection hidden="1"/>
    </xf>
    <xf numFmtId="0" fontId="0" fillId="10" borderId="23" xfId="0" applyFill="1" applyBorder="1" applyAlignment="1" applyProtection="1">
      <alignment horizontal="center"/>
      <protection hidden="1"/>
    </xf>
    <xf numFmtId="0" fontId="15" fillId="11" borderId="23" xfId="0" applyFont="1" applyFill="1" applyBorder="1" applyAlignment="1" applyProtection="1">
      <alignment horizontal="center"/>
      <protection hidden="1"/>
    </xf>
    <xf numFmtId="0" fontId="0" fillId="12" borderId="23" xfId="0" applyFill="1" applyBorder="1" applyAlignment="1" applyProtection="1">
      <alignment horizontal="center"/>
      <protection hidden="1"/>
    </xf>
    <xf numFmtId="0" fontId="0" fillId="12" borderId="24" xfId="0" applyFill="1" applyBorder="1" applyAlignment="1" applyProtection="1">
      <alignment horizontal="center"/>
      <protection hidden="1"/>
    </xf>
    <xf numFmtId="0" fontId="0" fillId="13" borderId="22" xfId="0" applyFill="1" applyBorder="1" applyAlignment="1" applyProtection="1">
      <alignment horizontal="center"/>
      <protection hidden="1"/>
    </xf>
    <xf numFmtId="0" fontId="0" fillId="13" borderId="23" xfId="0" applyFill="1" applyBorder="1" applyAlignment="1" applyProtection="1">
      <alignment horizontal="center"/>
      <protection hidden="1"/>
    </xf>
    <xf numFmtId="0" fontId="0" fillId="11" borderId="23" xfId="0" applyFill="1" applyBorder="1" applyAlignment="1" applyProtection="1">
      <alignment horizontal="center"/>
      <protection hidden="1"/>
    </xf>
    <xf numFmtId="0" fontId="0" fillId="9" borderId="24" xfId="0" applyFill="1" applyBorder="1" applyAlignment="1" applyProtection="1">
      <alignment horizontal="center"/>
      <protection hidden="1"/>
    </xf>
    <xf numFmtId="0" fontId="0" fillId="0" borderId="25" xfId="0" applyBorder="1" applyAlignment="1" applyProtection="1">
      <alignment vertical="center"/>
      <protection hidden="1"/>
    </xf>
    <xf numFmtId="0" fontId="15" fillId="8" borderId="26" xfId="0" applyFont="1" applyFill="1" applyBorder="1" applyAlignment="1" applyProtection="1">
      <alignment horizontal="left"/>
      <protection hidden="1"/>
    </xf>
    <xf numFmtId="0" fontId="0" fillId="0" borderId="26"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16" xfId="0" applyBorder="1" applyAlignment="1" applyProtection="1">
      <alignment vertical="center"/>
      <protection hidden="1"/>
    </xf>
    <xf numFmtId="0" fontId="15" fillId="0" borderId="0" xfId="0" applyFont="1" applyAlignment="1" applyProtection="1">
      <alignment horizontal="left"/>
      <protection hidden="1"/>
    </xf>
    <xf numFmtId="0" fontId="15" fillId="8" borderId="0" xfId="0" applyFont="1" applyFill="1" applyAlignment="1" applyProtection="1">
      <alignment horizontal="left"/>
      <protection hidden="1"/>
    </xf>
    <xf numFmtId="0" fontId="0" fillId="0" borderId="0" xfId="0" applyAlignment="1" applyProtection="1">
      <alignment horizontal="center"/>
      <protection hidden="1"/>
    </xf>
    <xf numFmtId="0" fontId="0" fillId="0" borderId="28" xfId="0" applyBorder="1" applyAlignment="1" applyProtection="1">
      <alignment horizontal="center"/>
      <protection hidden="1"/>
    </xf>
    <xf numFmtId="0" fontId="15" fillId="9" borderId="0" xfId="0" applyFont="1" applyFill="1" applyAlignment="1" applyProtection="1">
      <alignment horizontal="left"/>
      <protection hidden="1"/>
    </xf>
    <xf numFmtId="0" fontId="15" fillId="10" borderId="0" xfId="0" applyFont="1" applyFill="1" applyAlignment="1" applyProtection="1">
      <alignment horizontal="left"/>
      <protection hidden="1"/>
    </xf>
    <xf numFmtId="0" fontId="15" fillId="11" borderId="0" xfId="0" applyFont="1" applyFill="1" applyAlignment="1" applyProtection="1">
      <alignment horizontal="left"/>
      <protection hidden="1"/>
    </xf>
    <xf numFmtId="0" fontId="15" fillId="12" borderId="0" xfId="0" applyFont="1" applyFill="1" applyAlignment="1" applyProtection="1">
      <alignment horizontal="left"/>
      <protection hidden="1"/>
    </xf>
    <xf numFmtId="0" fontId="15" fillId="13" borderId="0" xfId="0" applyFont="1" applyFill="1" applyAlignment="1" applyProtection="1">
      <alignment horizontal="left"/>
      <protection hidden="1"/>
    </xf>
    <xf numFmtId="0" fontId="0" fillId="0" borderId="0" xfId="0" applyAlignment="1" applyProtection="1">
      <alignment horizontal="left"/>
      <protection hidden="1"/>
    </xf>
    <xf numFmtId="0" fontId="0" fillId="0" borderId="29" xfId="0" applyBorder="1" applyAlignment="1" applyProtection="1">
      <alignment vertical="center"/>
      <protection hidden="1"/>
    </xf>
    <xf numFmtId="0" fontId="15" fillId="0" borderId="30" xfId="0" applyFont="1" applyBorder="1" applyAlignment="1" applyProtection="1">
      <alignment horizontal="left"/>
      <protection hidden="1"/>
    </xf>
    <xf numFmtId="0" fontId="0" fillId="0" borderId="30" xfId="0" applyBorder="1" applyAlignment="1" applyProtection="1">
      <alignment horizontal="center"/>
      <protection hidden="1"/>
    </xf>
    <xf numFmtId="0" fontId="0" fillId="0" borderId="30" xfId="0" applyBorder="1" applyAlignment="1" applyProtection="1">
      <alignment horizontal="left"/>
      <protection hidden="1"/>
    </xf>
    <xf numFmtId="0" fontId="15" fillId="9" borderId="31" xfId="0" applyFont="1" applyFill="1" applyBorder="1" applyAlignment="1" applyProtection="1">
      <alignment horizontal="left"/>
      <protection hidden="1"/>
    </xf>
    <xf numFmtId="0" fontId="15" fillId="0" borderId="20" xfId="0" applyFont="1" applyBorder="1" applyAlignment="1" applyProtection="1">
      <alignment horizontal="center" vertical="center" wrapText="1"/>
      <protection hidden="1"/>
    </xf>
    <xf numFmtId="0" fontId="15" fillId="2" borderId="18"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14" borderId="18" xfId="0" applyFill="1" applyBorder="1" applyAlignment="1" applyProtection="1">
      <alignment horizontal="center" vertical="center"/>
      <protection hidden="1"/>
    </xf>
    <xf numFmtId="0" fontId="15" fillId="2" borderId="19"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5" fillId="0" borderId="32" xfId="0" applyFont="1" applyBorder="1" applyAlignment="1" applyProtection="1">
      <alignment horizontal="center" vertical="center" wrapText="1"/>
      <protection hidden="1"/>
    </xf>
    <xf numFmtId="0" fontId="0" fillId="0" borderId="33" xfId="0" applyBorder="1" applyAlignment="1" applyProtection="1">
      <alignment horizontal="center" vertical="center"/>
      <protection hidden="1"/>
    </xf>
    <xf numFmtId="0" fontId="0" fillId="2" borderId="33" xfId="0" applyFill="1" applyBorder="1" applyAlignment="1" applyProtection="1">
      <alignment horizontal="center" vertical="center"/>
      <protection hidden="1"/>
    </xf>
    <xf numFmtId="0" fontId="0" fillId="14" borderId="33" xfId="0" applyFill="1"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15" fillId="2" borderId="33" xfId="0" applyFont="1"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14" borderId="34" xfId="0" applyFill="1" applyBorder="1" applyAlignment="1" applyProtection="1">
      <alignment horizontal="center" vertical="center"/>
      <protection hidden="1"/>
    </xf>
    <xf numFmtId="0" fontId="0" fillId="7" borderId="33" xfId="0" applyFill="1" applyBorder="1" applyAlignment="1" applyProtection="1">
      <alignment horizontal="center" vertical="center"/>
      <protection hidden="1"/>
    </xf>
    <xf numFmtId="0" fontId="0" fillId="7" borderId="34" xfId="0" applyFill="1" applyBorder="1" applyAlignment="1" applyProtection="1">
      <alignment horizontal="center" vertical="center"/>
      <protection hidden="1"/>
    </xf>
    <xf numFmtId="0" fontId="15" fillId="0" borderId="35" xfId="0" applyFont="1" applyBorder="1" applyAlignment="1" applyProtection="1">
      <alignment horizontal="center" vertical="center" wrapText="1"/>
      <protection hidden="1"/>
    </xf>
    <xf numFmtId="0" fontId="0" fillId="0" borderId="36" xfId="0" applyBorder="1" applyAlignment="1" applyProtection="1">
      <alignment horizontal="center" vertical="center"/>
      <protection hidden="1"/>
    </xf>
    <xf numFmtId="0" fontId="0" fillId="2" borderId="36" xfId="0" applyFill="1" applyBorder="1" applyAlignment="1" applyProtection="1">
      <alignment horizontal="center" vertical="center"/>
      <protection hidden="1"/>
    </xf>
    <xf numFmtId="0" fontId="0" fillId="14" borderId="36" xfId="0" applyFill="1"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15" fillId="14" borderId="0" xfId="0" applyFont="1" applyFill="1" applyAlignment="1" applyProtection="1">
      <alignment horizontal="center"/>
      <protection hidden="1"/>
    </xf>
    <xf numFmtId="0" fontId="15" fillId="2" borderId="0" xfId="0" applyFont="1" applyFill="1" applyAlignment="1" applyProtection="1">
      <alignment horizontal="center"/>
      <protection hidden="1"/>
    </xf>
    <xf numFmtId="0" fontId="15" fillId="2" borderId="34" xfId="0" applyFont="1" applyFill="1" applyBorder="1" applyAlignment="1" applyProtection="1">
      <alignment horizontal="center" vertical="center"/>
      <protection hidden="1"/>
    </xf>
    <xf numFmtId="0" fontId="15" fillId="2" borderId="36" xfId="0" applyFont="1" applyFill="1" applyBorder="1" applyAlignment="1" applyProtection="1">
      <alignment horizontal="center" vertical="center"/>
      <protection hidden="1"/>
    </xf>
    <xf numFmtId="0" fontId="0" fillId="7" borderId="0" xfId="0" applyFill="1" applyAlignment="1" applyProtection="1">
      <alignment horizontal="center"/>
      <protection hidden="1"/>
    </xf>
    <xf numFmtId="0" fontId="1" fillId="4" borderId="1" xfId="0" applyFont="1" applyFill="1" applyBorder="1" applyProtection="1">
      <protection hidden="1"/>
    </xf>
    <xf numFmtId="0" fontId="1" fillId="4" borderId="2" xfId="0" applyFont="1" applyFill="1" applyBorder="1" applyProtection="1">
      <protection hidden="1"/>
    </xf>
    <xf numFmtId="0" fontId="1" fillId="4" borderId="2" xfId="0" applyFont="1" applyFill="1" applyBorder="1" applyAlignment="1" applyProtection="1">
      <alignment vertical="center"/>
      <protection hidden="1"/>
    </xf>
    <xf numFmtId="0" fontId="1" fillId="4" borderId="1" xfId="0" applyFont="1" applyFill="1" applyBorder="1" applyAlignment="1" applyProtection="1">
      <alignment horizontal="center"/>
      <protection hidden="1"/>
    </xf>
    <xf numFmtId="0" fontId="0" fillId="0" borderId="43" xfId="0" applyBorder="1" applyProtection="1">
      <protection hidden="1"/>
    </xf>
    <xf numFmtId="0" fontId="0" fillId="0" borderId="43" xfId="0" applyBorder="1" applyAlignment="1" applyProtection="1">
      <alignment vertical="center"/>
      <protection hidden="1"/>
    </xf>
    <xf numFmtId="0" fontId="0" fillId="0" borderId="43" xfId="0" applyBorder="1" applyAlignment="1" applyProtection="1">
      <alignment vertical="center" wrapText="1"/>
      <protection hidden="1"/>
    </xf>
    <xf numFmtId="0" fontId="0" fillId="2" borderId="39" xfId="0" applyFill="1" applyBorder="1" applyAlignment="1" applyProtection="1">
      <alignment vertical="center" wrapText="1"/>
      <protection hidden="1"/>
    </xf>
    <xf numFmtId="0" fontId="0" fillId="2" borderId="40" xfId="0" applyFill="1" applyBorder="1" applyAlignment="1" applyProtection="1">
      <alignment vertical="center" wrapText="1"/>
      <protection hidden="1"/>
    </xf>
    <xf numFmtId="0" fontId="0" fillId="3" borderId="47" xfId="0" applyFill="1" applyBorder="1" applyProtection="1">
      <protection hidden="1"/>
    </xf>
    <xf numFmtId="0" fontId="0" fillId="2" borderId="39" xfId="0" applyFill="1" applyBorder="1" applyAlignment="1" applyProtection="1">
      <alignment vertical="center"/>
      <protection hidden="1"/>
    </xf>
    <xf numFmtId="0" fontId="0" fillId="0" borderId="43" xfId="0" applyBorder="1" applyAlignment="1" applyProtection="1">
      <alignment horizontal="center" vertical="center"/>
      <protection hidden="1"/>
    </xf>
    <xf numFmtId="0" fontId="0" fillId="2" borderId="43" xfId="0" applyFill="1" applyBorder="1" applyAlignment="1" applyProtection="1">
      <alignment vertical="center"/>
      <protection hidden="1"/>
    </xf>
    <xf numFmtId="0" fontId="0" fillId="0" borderId="40" xfId="0" applyBorder="1" applyProtection="1">
      <protection hidden="1"/>
    </xf>
    <xf numFmtId="0" fontId="0" fillId="2" borderId="41" xfId="0" applyFill="1" applyBorder="1" applyAlignment="1" applyProtection="1">
      <alignment vertical="center" wrapText="1"/>
      <protection hidden="1"/>
    </xf>
    <xf numFmtId="0" fontId="0" fillId="0" borderId="43" xfId="0" applyBorder="1" applyAlignment="1" applyProtection="1">
      <alignment wrapText="1"/>
      <protection hidden="1"/>
    </xf>
    <xf numFmtId="0" fontId="0" fillId="16" borderId="0" xfId="0" applyFill="1" applyAlignment="1" applyProtection="1">
      <alignment vertical="center" wrapText="1"/>
      <protection hidden="1"/>
    </xf>
    <xf numFmtId="0" fontId="0" fillId="0" borderId="43" xfId="0" applyNumberFormat="1" applyBorder="1" applyAlignment="1" applyProtection="1">
      <alignment horizontal="center" vertical="center"/>
      <protection hidden="1"/>
    </xf>
    <xf numFmtId="0" fontId="0" fillId="2" borderId="46" xfId="0" applyFill="1" applyBorder="1" applyAlignment="1" applyProtection="1">
      <alignment vertical="center" wrapText="1"/>
      <protection hidden="1"/>
    </xf>
    <xf numFmtId="0" fontId="0" fillId="3" borderId="47" xfId="0" applyFill="1" applyBorder="1" applyAlignment="1" applyProtection="1">
      <alignment vertical="center"/>
      <protection hidden="1"/>
    </xf>
    <xf numFmtId="0" fontId="0" fillId="2" borderId="45" xfId="0" applyFill="1" applyBorder="1" applyAlignment="1" applyProtection="1">
      <alignment vertical="center" wrapText="1"/>
      <protection hidden="1"/>
    </xf>
    <xf numFmtId="0" fontId="0" fillId="3" borderId="48" xfId="0" applyFill="1" applyBorder="1" applyAlignment="1" applyProtection="1">
      <alignment vertical="center"/>
      <protection hidden="1"/>
    </xf>
    <xf numFmtId="0" fontId="0" fillId="0" borderId="44" xfId="0" applyNumberFormat="1" applyBorder="1" applyAlignment="1" applyProtection="1">
      <alignment horizontal="center" vertical="center"/>
      <protection hidden="1"/>
    </xf>
    <xf numFmtId="0" fontId="0" fillId="2" borderId="44" xfId="0" applyFill="1" applyBorder="1" applyAlignment="1" applyProtection="1">
      <alignment vertical="center"/>
      <protection hidden="1"/>
    </xf>
    <xf numFmtId="0" fontId="0" fillId="0" borderId="44" xfId="0" applyBorder="1" applyProtection="1">
      <protection hidden="1"/>
    </xf>
    <xf numFmtId="0" fontId="0" fillId="0" borderId="42" xfId="0" applyBorder="1" applyProtection="1">
      <protection hidden="1"/>
    </xf>
    <xf numFmtId="0" fontId="2" fillId="0" borderId="0" xfId="0" applyFont="1" applyFill="1" applyBorder="1" applyAlignment="1" applyProtection="1">
      <alignment horizontal="right"/>
      <protection locked="0" hidden="1"/>
    </xf>
    <xf numFmtId="0" fontId="0" fillId="0" borderId="0" xfId="0" applyFont="1" applyFill="1" applyBorder="1" applyAlignment="1" applyProtection="1">
      <protection hidden="1"/>
    </xf>
    <xf numFmtId="0" fontId="27" fillId="0" borderId="0" xfId="0" applyFont="1" applyAlignment="1" applyProtection="1">
      <protection hidden="1"/>
    </xf>
    <xf numFmtId="0" fontId="12" fillId="0" borderId="0" xfId="0" applyFont="1" applyFill="1" applyBorder="1" applyAlignment="1" applyProtection="1">
      <protection hidden="1"/>
    </xf>
    <xf numFmtId="49" fontId="26" fillId="0" borderId="0" xfId="0" applyNumberFormat="1" applyFont="1" applyFill="1" applyBorder="1" applyAlignment="1" applyProtection="1">
      <alignment horizontal="center" vertical="center"/>
      <protection locked="0" hidden="1"/>
    </xf>
    <xf numFmtId="0" fontId="28" fillId="0" borderId="0" xfId="0" applyFont="1" applyFill="1" applyBorder="1" applyAlignment="1" applyProtection="1">
      <protection hidden="1"/>
    </xf>
    <xf numFmtId="0" fontId="27" fillId="0" borderId="0" xfId="0" applyFont="1" applyFill="1" applyBorder="1" applyAlignment="1" applyProtection="1">
      <protection hidden="1"/>
    </xf>
    <xf numFmtId="0" fontId="12" fillId="7" borderId="0" xfId="0" applyFont="1" applyFill="1" applyBorder="1" applyAlignment="1" applyProtection="1">
      <alignment horizontal="center" vertical="center" wrapText="1"/>
      <protection locked="0" hidden="1"/>
    </xf>
    <xf numFmtId="0" fontId="19" fillId="0" borderId="0" xfId="0" applyFont="1"/>
    <xf numFmtId="0" fontId="30" fillId="0" borderId="0" xfId="0" applyFont="1"/>
    <xf numFmtId="0" fontId="30" fillId="0" borderId="33" xfId="0" applyFont="1" applyBorder="1" applyAlignment="1">
      <alignment horizontal="center" vertical="center"/>
    </xf>
    <xf numFmtId="0" fontId="30" fillId="0" borderId="0" xfId="0" applyFont="1" applyAlignment="1">
      <alignment horizontal="center" vertical="center" wrapText="1"/>
    </xf>
    <xf numFmtId="0" fontId="30" fillId="17" borderId="33" xfId="0" applyFont="1" applyFill="1" applyBorder="1" applyAlignment="1">
      <alignment horizontal="center" vertical="center" wrapText="1"/>
    </xf>
    <xf numFmtId="0" fontId="19" fillId="0" borderId="0" xfId="0" applyFont="1" applyAlignment="1">
      <alignment horizontal="center"/>
    </xf>
    <xf numFmtId="0" fontId="30" fillId="0" borderId="0" xfId="0" applyFont="1" applyAlignment="1">
      <alignment vertical="center"/>
    </xf>
    <xf numFmtId="0" fontId="19" fillId="0" borderId="0" xfId="0" applyFont="1" applyAlignment="1">
      <alignment wrapText="1"/>
    </xf>
    <xf numFmtId="0" fontId="19" fillId="0" borderId="0" xfId="0" applyFont="1" applyAlignment="1">
      <alignment horizontal="left" vertical="center" wrapText="1"/>
    </xf>
    <xf numFmtId="0" fontId="19" fillId="0" borderId="0" xfId="0" applyFont="1" applyAlignment="1">
      <alignment vertical="center"/>
    </xf>
    <xf numFmtId="0" fontId="16" fillId="6" borderId="33" xfId="2" applyFill="1" applyBorder="1" applyAlignment="1" applyProtection="1">
      <alignment horizontal="center" vertical="center"/>
      <protection hidden="1"/>
    </xf>
    <xf numFmtId="0" fontId="19" fillId="0" borderId="0" xfId="0" applyFont="1" applyProtection="1">
      <protection hidden="1"/>
    </xf>
    <xf numFmtId="0" fontId="30" fillId="0" borderId="0" xfId="0" applyFont="1" applyBorder="1" applyAlignment="1" applyProtection="1">
      <alignment horizontal="center"/>
      <protection hidden="1"/>
    </xf>
    <xf numFmtId="0" fontId="30" fillId="0" borderId="0" xfId="0" applyFont="1" applyProtection="1">
      <protection hidden="1"/>
    </xf>
    <xf numFmtId="0" fontId="30" fillId="12" borderId="20" xfId="0" applyFont="1" applyFill="1" applyBorder="1" applyAlignment="1" applyProtection="1">
      <alignment horizontal="center" vertical="center"/>
      <protection hidden="1"/>
    </xf>
    <xf numFmtId="0" fontId="30" fillId="12" borderId="18" xfId="0" applyFont="1" applyFill="1" applyBorder="1" applyAlignment="1" applyProtection="1">
      <alignment horizontal="center" vertical="center"/>
      <protection hidden="1"/>
    </xf>
    <xf numFmtId="0" fontId="30" fillId="12" borderId="19" xfId="0" applyFont="1" applyFill="1" applyBorder="1" applyAlignment="1" applyProtection="1">
      <alignment horizontal="center" vertical="center"/>
      <protection hidden="1"/>
    </xf>
    <xf numFmtId="0" fontId="30" fillId="0" borderId="0" xfId="0" applyFont="1" applyAlignment="1" applyProtection="1">
      <alignment horizontal="center" vertical="center" wrapText="1"/>
      <protection hidden="1"/>
    </xf>
    <xf numFmtId="0" fontId="30" fillId="17" borderId="32" xfId="0" applyFont="1" applyFill="1" applyBorder="1" applyAlignment="1" applyProtection="1">
      <alignment horizontal="center" vertical="center" wrapText="1"/>
      <protection hidden="1"/>
    </xf>
    <xf numFmtId="0" fontId="30" fillId="17" borderId="33" xfId="0" applyFont="1" applyFill="1" applyBorder="1" applyAlignment="1" applyProtection="1">
      <alignment horizontal="center" vertical="center" wrapText="1"/>
      <protection hidden="1"/>
    </xf>
    <xf numFmtId="0" fontId="30" fillId="17" borderId="34" xfId="0" applyFont="1" applyFill="1" applyBorder="1" applyAlignment="1" applyProtection="1">
      <alignment horizontal="center" vertical="center" wrapText="1"/>
      <protection hidden="1"/>
    </xf>
    <xf numFmtId="0" fontId="19" fillId="0" borderId="22" xfId="0" applyFont="1" applyBorder="1" applyProtection="1">
      <protection hidden="1"/>
    </xf>
    <xf numFmtId="0" fontId="19" fillId="0" borderId="23" xfId="0" applyFont="1" applyBorder="1" applyAlignment="1" applyProtection="1">
      <alignment vertical="center" wrapText="1"/>
      <protection hidden="1"/>
    </xf>
    <xf numFmtId="0" fontId="30" fillId="0" borderId="23" xfId="0" applyFont="1" applyBorder="1" applyAlignment="1" applyProtection="1">
      <alignment vertical="center" wrapText="1"/>
      <protection hidden="1"/>
    </xf>
    <xf numFmtId="0" fontId="30" fillId="0" borderId="24" xfId="0" applyFont="1" applyBorder="1" applyAlignment="1" applyProtection="1">
      <alignment vertical="center" wrapText="1"/>
      <protection hidden="1"/>
    </xf>
    <xf numFmtId="0" fontId="30" fillId="0" borderId="0" xfId="0" applyFont="1" applyAlignment="1" applyProtection="1">
      <alignment vertical="center"/>
      <protection hidden="1"/>
    </xf>
    <xf numFmtId="0" fontId="32" fillId="0" borderId="0" xfId="0" applyFont="1" applyAlignment="1" applyProtection="1">
      <alignment vertical="center" wrapText="1"/>
      <protection hidden="1"/>
    </xf>
    <xf numFmtId="0" fontId="32" fillId="0" borderId="0" xfId="0" applyFont="1" applyProtection="1">
      <protection hidden="1"/>
    </xf>
    <xf numFmtId="0" fontId="19" fillId="6" borderId="56" xfId="0" applyFont="1" applyFill="1" applyBorder="1" applyAlignment="1" applyProtection="1">
      <alignment horizontal="center" vertical="center"/>
      <protection locked="0" hidden="1"/>
    </xf>
    <xf numFmtId="0" fontId="19" fillId="0" borderId="24" xfId="0" applyFont="1" applyBorder="1" applyAlignment="1" applyProtection="1">
      <alignment vertical="center" wrapText="1"/>
      <protection hidden="1"/>
    </xf>
    <xf numFmtId="0" fontId="29" fillId="0" borderId="0" xfId="2" applyFont="1" applyProtection="1">
      <protection hidden="1"/>
    </xf>
    <xf numFmtId="0" fontId="30" fillId="0" borderId="0" xfId="0" applyFont="1" applyAlignment="1">
      <alignment horizontal="center"/>
    </xf>
    <xf numFmtId="0" fontId="30" fillId="12" borderId="33" xfId="0" applyFont="1" applyFill="1" applyBorder="1" applyAlignment="1">
      <alignment horizontal="center" vertical="center"/>
    </xf>
    <xf numFmtId="0" fontId="30" fillId="0" borderId="50" xfId="0" applyFont="1" applyBorder="1" applyAlignment="1">
      <alignment vertical="center"/>
    </xf>
    <xf numFmtId="0" fontId="19" fillId="0" borderId="33" xfId="0" applyFont="1" applyBorder="1" applyAlignment="1">
      <alignment vertical="center" wrapText="1"/>
    </xf>
    <xf numFmtId="0" fontId="19" fillId="0" borderId="33" xfId="0" applyFont="1" applyBorder="1" applyAlignment="1">
      <alignment horizontal="left" vertical="center" wrapText="1"/>
    </xf>
    <xf numFmtId="0" fontId="30" fillId="0" borderId="33" xfId="0" applyFont="1" applyBorder="1" applyAlignment="1">
      <alignment horizontal="center" vertical="center" wrapText="1"/>
    </xf>
    <xf numFmtId="0" fontId="30" fillId="17" borderId="50" xfId="0" applyFont="1" applyFill="1" applyBorder="1" applyAlignment="1">
      <alignment horizontal="center" vertical="center"/>
    </xf>
    <xf numFmtId="0" fontId="19" fillId="0" borderId="33" xfId="0" applyFont="1" applyBorder="1"/>
    <xf numFmtId="0" fontId="33" fillId="0" borderId="0" xfId="0" applyFont="1"/>
    <xf numFmtId="0" fontId="0" fillId="18" borderId="0" xfId="0" applyFill="1"/>
    <xf numFmtId="0" fontId="9" fillId="0" borderId="0" xfId="0" applyFont="1" applyAlignment="1">
      <alignment horizontal="right"/>
    </xf>
    <xf numFmtId="0" fontId="0" fillId="0" borderId="0" xfId="0" applyAlignment="1" applyProtection="1">
      <alignment horizontal="left" vertical="center" wrapText="1"/>
      <protection locked="0"/>
    </xf>
    <xf numFmtId="0" fontId="33" fillId="0" borderId="0" xfId="0" applyFont="1" applyProtection="1"/>
    <xf numFmtId="0" fontId="9" fillId="0" borderId="0" xfId="0" applyFont="1" applyFill="1" applyAlignment="1" applyProtection="1">
      <alignment vertical="center"/>
    </xf>
    <xf numFmtId="0" fontId="0" fillId="0" borderId="0" xfId="0" applyFont="1" applyFill="1" applyAlignment="1" applyProtection="1">
      <alignment vertical="center" wrapText="1"/>
    </xf>
    <xf numFmtId="0" fontId="0" fillId="0" borderId="0" xfId="0" applyFill="1" applyProtection="1"/>
    <xf numFmtId="0" fontId="0" fillId="0" borderId="0" xfId="0" applyFill="1" applyAlignment="1" applyProtection="1">
      <alignment vertical="center" wrapText="1"/>
    </xf>
    <xf numFmtId="0" fontId="9" fillId="0" borderId="0" xfId="0" applyFont="1" applyFill="1" applyAlignment="1" applyProtection="1">
      <alignment horizontal="right"/>
    </xf>
    <xf numFmtId="0" fontId="0" fillId="0" borderId="0" xfId="0" applyFill="1" applyAlignment="1" applyProtection="1">
      <alignment horizontal="left" vertical="center" wrapText="1"/>
    </xf>
    <xf numFmtId="0" fontId="0" fillId="0" borderId="0" xfId="0" applyNumberFormat="1" applyFill="1" applyAlignment="1" applyProtection="1">
      <alignment horizontal="left" vertical="center" wrapText="1"/>
    </xf>
    <xf numFmtId="0" fontId="0" fillId="0" borderId="0" xfId="0" applyAlignment="1" applyProtection="1">
      <alignment vertical="center"/>
    </xf>
    <xf numFmtId="0" fontId="0" fillId="0" borderId="0" xfId="0" applyAlignment="1" applyProtection="1">
      <alignment vertical="center" wrapText="1"/>
    </xf>
    <xf numFmtId="0" fontId="0" fillId="18" borderId="0" xfId="0" applyFill="1" applyProtection="1"/>
    <xf numFmtId="0" fontId="0" fillId="0" borderId="0" xfId="0" applyFont="1" applyProtection="1">
      <protection hidden="1"/>
    </xf>
    <xf numFmtId="0" fontId="0" fillId="0" borderId="65" xfId="0" applyFont="1" applyBorder="1" applyProtection="1">
      <protection hidden="1"/>
    </xf>
    <xf numFmtId="0" fontId="0" fillId="0" borderId="66" xfId="0" applyFont="1" applyBorder="1" applyProtection="1">
      <protection hidden="1"/>
    </xf>
    <xf numFmtId="0" fontId="0" fillId="0" borderId="67" xfId="0" applyFont="1" applyBorder="1" applyProtection="1">
      <protection hidden="1"/>
    </xf>
    <xf numFmtId="0" fontId="0" fillId="0" borderId="3" xfId="0" applyFont="1" applyBorder="1" applyProtection="1">
      <protection hidden="1"/>
    </xf>
    <xf numFmtId="0" fontId="0" fillId="0" borderId="0" xfId="0" applyFont="1" applyBorder="1" applyProtection="1">
      <protection hidden="1"/>
    </xf>
    <xf numFmtId="0" fontId="0" fillId="0" borderId="1" xfId="0" applyFont="1" applyBorder="1" applyProtection="1">
      <protection hidden="1"/>
    </xf>
    <xf numFmtId="0" fontId="0" fillId="0" borderId="68" xfId="0" applyFont="1" applyBorder="1" applyProtection="1">
      <protection hidden="1"/>
    </xf>
    <xf numFmtId="0" fontId="0" fillId="0" borderId="69" xfId="0" applyFont="1" applyBorder="1" applyProtection="1">
      <protection hidden="1"/>
    </xf>
    <xf numFmtId="0" fontId="0" fillId="0" borderId="70" xfId="0" applyFont="1" applyBorder="1" applyProtection="1">
      <protection hidden="1"/>
    </xf>
    <xf numFmtId="0" fontId="0" fillId="0" borderId="65" xfId="0" applyFont="1" applyBorder="1" applyProtection="1">
      <protection locked="0" hidden="1"/>
    </xf>
    <xf numFmtId="0" fontId="0" fillId="0" borderId="3" xfId="0" applyFont="1" applyBorder="1" applyProtection="1">
      <protection locked="0" hidden="1"/>
    </xf>
    <xf numFmtId="0" fontId="34" fillId="0" borderId="0" xfId="0" applyFont="1" applyBorder="1" applyAlignment="1" applyProtection="1">
      <alignment vertical="center" wrapText="1"/>
      <protection hidden="1"/>
    </xf>
    <xf numFmtId="0" fontId="0" fillId="0" borderId="3" xfId="0" applyFont="1" applyBorder="1" applyAlignment="1" applyProtection="1">
      <alignment vertical="top" wrapText="1"/>
      <protection hidden="1"/>
    </xf>
    <xf numFmtId="0" fontId="0" fillId="0" borderId="0" xfId="0" applyFont="1" applyBorder="1" applyAlignment="1" applyProtection="1">
      <alignment vertical="top" wrapText="1"/>
      <protection hidden="1"/>
    </xf>
    <xf numFmtId="0" fontId="0" fillId="0" borderId="1" xfId="0" applyFont="1" applyBorder="1" applyProtection="1">
      <protection locked="0" hidden="1"/>
    </xf>
    <xf numFmtId="0" fontId="10" fillId="0" borderId="1" xfId="1" applyFont="1" applyFill="1" applyBorder="1" applyAlignment="1" applyProtection="1">
      <alignment vertical="center" wrapText="1"/>
      <protection locked="0" hidden="1"/>
    </xf>
    <xf numFmtId="0" fontId="0" fillId="0" borderId="1" xfId="0" applyFont="1" applyFill="1" applyBorder="1" applyProtection="1">
      <protection locked="0" hidden="1"/>
    </xf>
    <xf numFmtId="0" fontId="10" fillId="0" borderId="0" xfId="1" applyFont="1" applyFill="1" applyBorder="1" applyAlignment="1" applyProtection="1">
      <alignment vertical="center" wrapText="1"/>
      <protection locked="0" hidden="1"/>
    </xf>
    <xf numFmtId="0" fontId="12" fillId="0" borderId="1" xfId="0" applyFont="1" applyFill="1" applyBorder="1" applyAlignment="1" applyProtection="1">
      <alignment vertical="center" wrapText="1"/>
      <protection hidden="1"/>
    </xf>
    <xf numFmtId="0" fontId="0" fillId="0" borderId="63" xfId="0" applyFont="1" applyBorder="1" applyAlignment="1" applyProtection="1">
      <alignment vertical="top" wrapText="1"/>
      <protection hidden="1"/>
    </xf>
    <xf numFmtId="0" fontId="0" fillId="0" borderId="63" xfId="0" applyFont="1" applyBorder="1" applyProtection="1">
      <protection hidden="1"/>
    </xf>
    <xf numFmtId="0" fontId="0" fillId="0" borderId="79" xfId="0" applyFont="1" applyBorder="1" applyProtection="1">
      <protection hidden="1"/>
    </xf>
    <xf numFmtId="0" fontId="0" fillId="0" borderId="80" xfId="0" applyFont="1" applyBorder="1" applyProtection="1">
      <protection hidden="1"/>
    </xf>
    <xf numFmtId="0" fontId="0" fillId="0" borderId="71" xfId="0" applyFont="1" applyBorder="1" applyProtection="1">
      <protection hidden="1"/>
    </xf>
    <xf numFmtId="0" fontId="0" fillId="0" borderId="72" xfId="0" applyFont="1" applyBorder="1" applyProtection="1">
      <protection hidden="1"/>
    </xf>
    <xf numFmtId="0" fontId="0" fillId="0" borderId="73" xfId="0" applyFont="1" applyBorder="1" applyProtection="1">
      <protection hidden="1"/>
    </xf>
    <xf numFmtId="0" fontId="0" fillId="0" borderId="74" xfId="0" applyFont="1" applyBorder="1" applyProtection="1">
      <protection hidden="1"/>
    </xf>
    <xf numFmtId="0" fontId="0" fillId="0" borderId="75" xfId="0" applyFont="1" applyBorder="1" applyProtection="1">
      <protection hidden="1"/>
    </xf>
    <xf numFmtId="0" fontId="0" fillId="0" borderId="76" xfId="0" applyFont="1" applyBorder="1" applyProtection="1">
      <protection hidden="1"/>
    </xf>
    <xf numFmtId="0" fontId="0" fillId="0" borderId="77" xfId="0" applyFont="1" applyBorder="1" applyProtection="1">
      <protection hidden="1"/>
    </xf>
    <xf numFmtId="0" fontId="0" fillId="0" borderId="78" xfId="0" applyFont="1" applyBorder="1" applyProtection="1">
      <protection hidden="1"/>
    </xf>
    <xf numFmtId="0" fontId="0" fillId="0" borderId="81" xfId="0" applyFont="1" applyBorder="1" applyProtection="1">
      <protection hidden="1"/>
    </xf>
    <xf numFmtId="0" fontId="0" fillId="0" borderId="82" xfId="0" applyFont="1" applyBorder="1" applyProtection="1">
      <protection hidden="1"/>
    </xf>
    <xf numFmtId="0" fontId="0" fillId="0" borderId="84" xfId="0" applyFont="1" applyBorder="1" applyProtection="1">
      <protection hidden="1"/>
    </xf>
    <xf numFmtId="0" fontId="0" fillId="0" borderId="85" xfId="0" applyFont="1" applyBorder="1" applyProtection="1">
      <protection hidden="1"/>
    </xf>
    <xf numFmtId="0" fontId="0" fillId="0" borderId="86" xfId="0" applyFont="1" applyBorder="1" applyProtection="1">
      <protection hidden="1"/>
    </xf>
    <xf numFmtId="0" fontId="35" fillId="0" borderId="71" xfId="1" applyFont="1" applyBorder="1" applyAlignment="1" applyProtection="1">
      <alignment horizontal="center" wrapText="1"/>
      <protection locked="0" hidden="1"/>
    </xf>
    <xf numFmtId="0" fontId="35" fillId="0" borderId="72" xfId="1" applyFont="1" applyBorder="1" applyAlignment="1" applyProtection="1">
      <alignment horizontal="center" wrapText="1"/>
      <protection locked="0" hidden="1"/>
    </xf>
    <xf numFmtId="0" fontId="34" fillId="0" borderId="72" xfId="0" applyFont="1" applyBorder="1" applyAlignment="1" applyProtection="1">
      <alignment horizontal="center"/>
      <protection locked="0" hidden="1"/>
    </xf>
    <xf numFmtId="0" fontId="35" fillId="0" borderId="73" xfId="1" applyFont="1" applyBorder="1" applyAlignment="1" applyProtection="1">
      <alignment horizontal="center"/>
      <protection locked="0" hidden="1"/>
    </xf>
    <xf numFmtId="0" fontId="34" fillId="0" borderId="74" xfId="0" applyFont="1" applyBorder="1" applyAlignment="1" applyProtection="1">
      <alignment horizontal="center" wrapText="1"/>
      <protection locked="0" hidden="1"/>
    </xf>
    <xf numFmtId="0" fontId="35" fillId="0" borderId="0" xfId="1" applyFont="1" applyBorder="1" applyAlignment="1" applyProtection="1">
      <alignment horizontal="center" wrapText="1"/>
      <protection locked="0" hidden="1"/>
    </xf>
    <xf numFmtId="0" fontId="34" fillId="0" borderId="0" xfId="0" applyFont="1" applyBorder="1" applyAlignment="1" applyProtection="1">
      <alignment horizontal="center" wrapText="1"/>
      <protection locked="0" hidden="1"/>
    </xf>
    <xf numFmtId="0" fontId="35" fillId="0" borderId="0" xfId="1" applyFont="1" applyBorder="1" applyAlignment="1" applyProtection="1">
      <alignment horizontal="center"/>
      <protection locked="0" hidden="1"/>
    </xf>
    <xf numFmtId="0" fontId="34" fillId="0" borderId="75" xfId="0" applyFont="1" applyBorder="1" applyAlignment="1" applyProtection="1">
      <alignment horizontal="center"/>
      <protection locked="0" hidden="1"/>
    </xf>
    <xf numFmtId="0" fontId="34" fillId="0" borderId="76" xfId="0" applyFont="1" applyBorder="1" applyAlignment="1" applyProtection="1">
      <alignment horizontal="center" wrapText="1"/>
      <protection locked="0" hidden="1"/>
    </xf>
    <xf numFmtId="0" fontId="34" fillId="0" borderId="77" xfId="0" applyFont="1" applyBorder="1" applyAlignment="1" applyProtection="1">
      <alignment horizontal="center" wrapText="1"/>
      <protection locked="0" hidden="1"/>
    </xf>
    <xf numFmtId="0" fontId="35" fillId="0" borderId="77" xfId="1" applyFont="1" applyBorder="1" applyAlignment="1" applyProtection="1">
      <alignment horizontal="center" wrapText="1"/>
      <protection locked="0" hidden="1"/>
    </xf>
    <xf numFmtId="0" fontId="34" fillId="0" borderId="77" xfId="0" applyFont="1" applyBorder="1" applyAlignment="1" applyProtection="1">
      <alignment horizontal="center"/>
      <protection locked="0" hidden="1"/>
    </xf>
    <xf numFmtId="0" fontId="34" fillId="0" borderId="78" xfId="0" applyFont="1" applyBorder="1" applyAlignment="1" applyProtection="1">
      <alignment horizontal="center"/>
      <protection locked="0" hidden="1"/>
    </xf>
    <xf numFmtId="0" fontId="1" fillId="4" borderId="3" xfId="0" applyFont="1" applyFill="1" applyBorder="1" applyAlignment="1" applyProtection="1">
      <alignment horizontal="left" vertical="top" wrapText="1"/>
      <protection hidden="1"/>
    </xf>
    <xf numFmtId="0" fontId="0" fillId="2" borderId="43" xfId="0" applyFill="1" applyBorder="1" applyAlignment="1" applyProtection="1">
      <alignment horizontal="left" vertical="top" wrapText="1"/>
      <protection hidden="1"/>
    </xf>
    <xf numFmtId="0" fontId="0" fillId="2" borderId="44" xfId="0" applyFill="1" applyBorder="1" applyAlignment="1" applyProtection="1">
      <alignment horizontal="left" vertical="top" wrapText="1"/>
      <protection hidden="1"/>
    </xf>
    <xf numFmtId="0" fontId="0" fillId="0" borderId="0" xfId="0" applyAlignment="1">
      <alignment horizontal="left" vertical="top" wrapText="1"/>
    </xf>
    <xf numFmtId="0" fontId="0" fillId="0" borderId="0" xfId="0" applyBorder="1" applyProtection="1">
      <protection locked="0"/>
    </xf>
    <xf numFmtId="0" fontId="10" fillId="0" borderId="0" xfId="0" applyFont="1" applyBorder="1" applyAlignment="1" applyProtection="1">
      <alignment wrapText="1"/>
      <protection hidden="1"/>
    </xf>
    <xf numFmtId="0" fontId="10" fillId="0" borderId="0" xfId="0" applyFont="1" applyBorder="1" applyProtection="1">
      <protection hidden="1"/>
    </xf>
    <xf numFmtId="0" fontId="37" fillId="0" borderId="0" xfId="0" applyFont="1" applyAlignment="1">
      <alignment horizontal="left"/>
    </xf>
    <xf numFmtId="0" fontId="38" fillId="2" borderId="0" xfId="0" applyFont="1" applyFill="1" applyAlignment="1">
      <alignment horizontal="center"/>
    </xf>
    <xf numFmtId="0" fontId="38" fillId="2" borderId="0" xfId="0" applyFont="1" applyFill="1" applyAlignment="1">
      <alignment horizontal="center" wrapText="1"/>
    </xf>
    <xf numFmtId="0" fontId="39" fillId="0" borderId="0" xfId="0" applyFont="1" applyAlignment="1">
      <alignment horizontal="center"/>
    </xf>
    <xf numFmtId="0" fontId="39" fillId="0" borderId="0" xfId="0" applyFont="1" applyAlignment="1">
      <alignment wrapText="1"/>
    </xf>
    <xf numFmtId="49" fontId="38" fillId="2" borderId="0" xfId="0" applyNumberFormat="1" applyFont="1" applyFill="1" applyAlignment="1">
      <alignment horizontal="center" wrapText="1"/>
    </xf>
    <xf numFmtId="0" fontId="38" fillId="0" borderId="0" xfId="0" applyFont="1" applyAlignment="1">
      <alignment horizontal="center" wrapText="1"/>
    </xf>
    <xf numFmtId="0" fontId="40" fillId="0" borderId="0" xfId="0" applyFont="1"/>
    <xf numFmtId="0" fontId="0" fillId="0" borderId="0" xfId="0" applyFont="1" applyFill="1" applyBorder="1" applyProtection="1">
      <protection hidden="1"/>
    </xf>
    <xf numFmtId="0" fontId="0" fillId="0" borderId="65" xfId="0" applyFont="1" applyFill="1" applyBorder="1" applyProtection="1">
      <protection locked="0" hidden="1"/>
    </xf>
    <xf numFmtId="0" fontId="0" fillId="0" borderId="66" xfId="0" applyFont="1" applyFill="1" applyBorder="1" applyProtection="1">
      <protection hidden="1"/>
    </xf>
    <xf numFmtId="0" fontId="0" fillId="0" borderId="67" xfId="0" applyFont="1" applyFill="1" applyBorder="1" applyProtection="1">
      <protection hidden="1"/>
    </xf>
    <xf numFmtId="0" fontId="0" fillId="0" borderId="3" xfId="0" applyFont="1" applyFill="1" applyBorder="1" applyProtection="1">
      <protection locked="0" hidden="1"/>
    </xf>
    <xf numFmtId="0" fontId="0" fillId="0" borderId="1" xfId="0" applyFont="1" applyFill="1" applyBorder="1" applyProtection="1">
      <protection hidden="1"/>
    </xf>
    <xf numFmtId="0" fontId="9" fillId="0" borderId="1" xfId="0" applyFont="1" applyBorder="1" applyProtection="1">
      <protection hidden="1"/>
    </xf>
    <xf numFmtId="0" fontId="46" fillId="0" borderId="0" xfId="0" applyFont="1" applyAlignment="1">
      <alignment horizontal="center" vertical="top"/>
    </xf>
    <xf numFmtId="0" fontId="46" fillId="0" borderId="0" xfId="0" applyFont="1" applyAlignment="1">
      <alignment vertical="center" wrapText="1"/>
    </xf>
    <xf numFmtId="0" fontId="46" fillId="0" borderId="0" xfId="0" applyFont="1" applyAlignment="1">
      <alignment vertical="top" wrapText="1"/>
    </xf>
    <xf numFmtId="0" fontId="0" fillId="0" borderId="0" xfId="0" applyAlignment="1">
      <alignment horizontal="center" vertical="top"/>
    </xf>
    <xf numFmtId="0" fontId="46" fillId="0" borderId="0" xfId="0" applyFont="1" applyAlignment="1">
      <alignment horizontal="center"/>
    </xf>
    <xf numFmtId="0" fontId="46" fillId="0" borderId="0" xfId="0" applyFont="1" applyAlignment="1">
      <alignment wrapText="1"/>
    </xf>
    <xf numFmtId="0" fontId="19" fillId="7" borderId="0" xfId="0" applyFont="1" applyFill="1" applyBorder="1" applyAlignment="1" applyProtection="1">
      <alignment vertical="center" wrapText="1"/>
      <protection hidden="1"/>
    </xf>
    <xf numFmtId="0" fontId="31" fillId="7" borderId="0" xfId="0" applyFont="1" applyFill="1" applyAlignment="1" applyProtection="1">
      <alignment horizontal="center" vertical="center" wrapText="1"/>
      <protection hidden="1"/>
    </xf>
    <xf numFmtId="0" fontId="30" fillId="7" borderId="0" xfId="0" applyFont="1" applyFill="1" applyBorder="1" applyAlignment="1" applyProtection="1">
      <alignment vertical="center"/>
      <protection hidden="1"/>
    </xf>
    <xf numFmtId="0" fontId="19" fillId="6" borderId="99" xfId="0" applyFont="1" applyFill="1" applyBorder="1" applyAlignment="1" applyProtection="1">
      <alignment horizontal="center" vertical="center"/>
      <protection locked="0" hidden="1"/>
    </xf>
    <xf numFmtId="0" fontId="30" fillId="7" borderId="0" xfId="0" applyFont="1" applyFill="1" applyBorder="1" applyAlignment="1" applyProtection="1">
      <alignment vertical="center" wrapText="1"/>
      <protection hidden="1"/>
    </xf>
    <xf numFmtId="0" fontId="30" fillId="0" borderId="100" xfId="0" applyFont="1" applyBorder="1" applyAlignment="1" applyProtection="1">
      <alignment horizontal="center" vertical="center"/>
      <protection hidden="1"/>
    </xf>
    <xf numFmtId="0" fontId="30" fillId="0" borderId="101" xfId="0" applyFont="1" applyFill="1" applyBorder="1" applyAlignment="1" applyProtection="1">
      <alignment horizontal="center" vertical="center"/>
      <protection hidden="1"/>
    </xf>
    <xf numFmtId="0" fontId="30" fillId="0" borderId="108" xfId="0" applyFont="1" applyBorder="1" applyAlignment="1" applyProtection="1">
      <alignment vertical="center"/>
      <protection hidden="1"/>
    </xf>
    <xf numFmtId="0" fontId="0" fillId="0" borderId="0" xfId="0"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9" fillId="0" borderId="0" xfId="0" applyFont="1" applyAlignment="1">
      <alignment horizontal="right" vertical="center" wrapText="1"/>
    </xf>
    <xf numFmtId="0" fontId="0" fillId="0" borderId="0" xfId="0" applyFill="1" applyAlignment="1" applyProtection="1">
      <alignment horizontal="left" vertical="top" wrapText="1"/>
      <protection locked="0"/>
    </xf>
    <xf numFmtId="165" fontId="0" fillId="0" borderId="0" xfId="0" applyNumberFormat="1" applyFont="1" applyFill="1" applyAlignment="1" applyProtection="1">
      <alignment horizontal="center" vertical="center" wrapText="1"/>
      <protection locked="0"/>
    </xf>
    <xf numFmtId="0" fontId="9" fillId="0" borderId="0" xfId="0" applyFont="1" applyAlignment="1">
      <alignment horizontal="right" vertical="center"/>
    </xf>
    <xf numFmtId="0" fontId="9" fillId="0" borderId="0" xfId="0" applyFont="1" applyAlignment="1">
      <alignment horizontal="center" vertical="center"/>
    </xf>
    <xf numFmtId="0" fontId="0" fillId="0" borderId="0" xfId="0" applyNumberFormat="1" applyAlignment="1" applyProtection="1">
      <alignment horizontal="left" vertical="center" wrapText="1"/>
      <protection locked="0"/>
    </xf>
    <xf numFmtId="0" fontId="0" fillId="7" borderId="0" xfId="0" applyFont="1" applyFill="1" applyAlignment="1" applyProtection="1">
      <alignment horizontal="left" vertical="center" wrapText="1"/>
      <protection locked="0"/>
    </xf>
    <xf numFmtId="0" fontId="16" fillId="0" borderId="0" xfId="2" applyAlignment="1" applyProtection="1">
      <alignment horizontal="center"/>
      <protection hidden="1"/>
    </xf>
    <xf numFmtId="0" fontId="30" fillId="15" borderId="33" xfId="1" applyFont="1" applyFill="1" applyBorder="1" applyAlignment="1" applyProtection="1">
      <alignment horizontal="right"/>
      <protection locked="0" hidden="1"/>
    </xf>
    <xf numFmtId="0" fontId="30" fillId="15" borderId="50" xfId="1" applyFont="1" applyFill="1" applyBorder="1" applyAlignment="1" applyProtection="1">
      <alignment horizontal="right"/>
      <protection locked="0" hidden="1"/>
    </xf>
    <xf numFmtId="0" fontId="30" fillId="15" borderId="51" xfId="1" applyFont="1" applyFill="1" applyBorder="1" applyAlignment="1" applyProtection="1">
      <alignment horizontal="right"/>
      <protection locked="0" hidden="1"/>
    </xf>
    <xf numFmtId="0" fontId="30" fillId="15" borderId="52" xfId="1" applyFont="1" applyFill="1" applyBorder="1" applyAlignment="1" applyProtection="1">
      <alignment horizontal="right"/>
      <protection locked="0" hidden="1"/>
    </xf>
    <xf numFmtId="0" fontId="30" fillId="0" borderId="23" xfId="0" applyFont="1" applyBorder="1" applyAlignment="1">
      <alignment horizontal="center" vertical="center" wrapText="1"/>
    </xf>
    <xf numFmtId="0" fontId="30" fillId="0" borderId="55" xfId="0" applyFont="1" applyBorder="1" applyAlignment="1">
      <alignment horizontal="center" vertical="center" wrapText="1"/>
    </xf>
    <xf numFmtId="49" fontId="19" fillId="6" borderId="57" xfId="0" applyNumberFormat="1" applyFont="1" applyFill="1" applyBorder="1" applyAlignment="1" applyProtection="1">
      <alignment horizontal="left" vertical="top" wrapText="1"/>
      <protection locked="0"/>
    </xf>
    <xf numFmtId="49" fontId="19" fillId="6" borderId="60" xfId="0" applyNumberFormat="1" applyFont="1" applyFill="1" applyBorder="1" applyAlignment="1" applyProtection="1">
      <alignment horizontal="left" vertical="top" wrapText="1"/>
      <protection locked="0"/>
    </xf>
    <xf numFmtId="0" fontId="19" fillId="6" borderId="58" xfId="0" applyFont="1" applyFill="1" applyBorder="1" applyAlignment="1" applyProtection="1">
      <alignment horizontal="left" vertical="top" wrapText="1"/>
      <protection locked="0"/>
    </xf>
    <xf numFmtId="0" fontId="19" fillId="6" borderId="61" xfId="0" applyFont="1" applyFill="1" applyBorder="1" applyAlignment="1" applyProtection="1">
      <alignment horizontal="left" vertical="top" wrapText="1"/>
      <protection locked="0"/>
    </xf>
    <xf numFmtId="0" fontId="19" fillId="6" borderId="59" xfId="0" applyFont="1" applyFill="1" applyBorder="1" applyAlignment="1" applyProtection="1">
      <alignment horizontal="left" vertical="top" wrapText="1"/>
      <protection locked="0"/>
    </xf>
    <xf numFmtId="0" fontId="19" fillId="6" borderId="62"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center" vertical="center" wrapText="1"/>
      <protection hidden="1"/>
    </xf>
    <xf numFmtId="0" fontId="19" fillId="2" borderId="107" xfId="0" applyFont="1" applyFill="1" applyBorder="1" applyAlignment="1" applyProtection="1">
      <alignment horizontal="center" vertical="center" wrapText="1"/>
      <protection hidden="1"/>
    </xf>
    <xf numFmtId="0" fontId="19" fillId="2" borderId="103" xfId="0" applyFont="1" applyFill="1" applyBorder="1" applyAlignment="1" applyProtection="1">
      <alignment horizontal="center" vertical="center" wrapText="1"/>
      <protection hidden="1"/>
    </xf>
    <xf numFmtId="0" fontId="19" fillId="2" borderId="106" xfId="0" applyFont="1" applyFill="1" applyBorder="1" applyAlignment="1" applyProtection="1">
      <alignment horizontal="center" vertical="center" wrapText="1"/>
      <protection hidden="1"/>
    </xf>
    <xf numFmtId="0" fontId="30" fillId="17" borderId="102" xfId="0" applyFont="1" applyFill="1" applyBorder="1" applyAlignment="1" applyProtection="1">
      <alignment horizontal="center" vertical="center" wrapText="1"/>
      <protection hidden="1"/>
    </xf>
    <xf numFmtId="0" fontId="30" fillId="17" borderId="105" xfId="0" applyFont="1" applyFill="1" applyBorder="1" applyAlignment="1" applyProtection="1">
      <alignment horizontal="center" vertical="center" wrapText="1"/>
      <protection hidden="1"/>
    </xf>
    <xf numFmtId="0" fontId="30" fillId="0" borderId="13" xfId="0" applyFont="1" applyBorder="1" applyAlignment="1" applyProtection="1">
      <alignment horizontal="center"/>
      <protection hidden="1"/>
    </xf>
    <xf numFmtId="0" fontId="30" fillId="0" borderId="14" xfId="0" applyFont="1" applyBorder="1" applyAlignment="1" applyProtection="1">
      <alignment horizontal="center"/>
      <protection hidden="1"/>
    </xf>
    <xf numFmtId="0" fontId="30" fillId="0" borderId="15" xfId="0" applyFont="1" applyBorder="1" applyAlignment="1" applyProtection="1">
      <alignment horizontal="center"/>
      <protection hidden="1"/>
    </xf>
    <xf numFmtId="0" fontId="30" fillId="0" borderId="53" xfId="0" applyFont="1" applyBorder="1" applyAlignment="1" applyProtection="1">
      <alignment horizontal="center" vertical="center" wrapText="1"/>
      <protection hidden="1"/>
    </xf>
    <xf numFmtId="0" fontId="30" fillId="0" borderId="54" xfId="0" applyFont="1" applyBorder="1" applyAlignment="1" applyProtection="1">
      <alignment horizontal="center" vertical="center" wrapText="1"/>
      <protection hidden="1"/>
    </xf>
    <xf numFmtId="0" fontId="19" fillId="6" borderId="57" xfId="0" applyFont="1" applyFill="1" applyBorder="1" applyAlignment="1" applyProtection="1">
      <alignment horizontal="left" vertical="top" wrapText="1"/>
      <protection locked="0"/>
    </xf>
    <xf numFmtId="0" fontId="19" fillId="6" borderId="60" xfId="0" applyFont="1" applyFill="1" applyBorder="1" applyAlignment="1" applyProtection="1">
      <alignment horizontal="left" vertical="top" wrapText="1"/>
      <protection locked="0"/>
    </xf>
    <xf numFmtId="0" fontId="30" fillId="0" borderId="0" xfId="0" applyFont="1" applyAlignment="1">
      <alignment horizontal="center"/>
    </xf>
    <xf numFmtId="0" fontId="9" fillId="0" borderId="0" xfId="0" applyFont="1" applyAlignment="1" applyProtection="1">
      <alignment horizontal="left" vertical="center" wrapText="1"/>
      <protection hidden="1"/>
    </xf>
    <xf numFmtId="0" fontId="8" fillId="0" borderId="0"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Fill="1" applyAlignment="1" applyProtection="1">
      <alignment horizontal="left" vertical="center" wrapText="1"/>
      <protection hidden="1"/>
    </xf>
    <xf numFmtId="0" fontId="8" fillId="0" borderId="4" xfId="0" applyFont="1" applyBorder="1" applyAlignment="1">
      <alignment horizontal="left"/>
    </xf>
    <xf numFmtId="0" fontId="8" fillId="0" borderId="4" xfId="0" applyFont="1" applyBorder="1" applyAlignment="1" applyProtection="1">
      <alignment horizontal="left"/>
      <protection hidden="1"/>
    </xf>
    <xf numFmtId="0" fontId="0" fillId="6" borderId="0" xfId="0" applyFill="1" applyBorder="1" applyAlignment="1" applyProtection="1">
      <alignment horizontal="left" vertical="top" wrapText="1"/>
      <protection locked="0"/>
    </xf>
    <xf numFmtId="0" fontId="0" fillId="6" borderId="5" xfId="0" applyFill="1" applyBorder="1" applyAlignment="1" applyProtection="1">
      <alignment horizontal="left" vertical="top" wrapText="1"/>
      <protection locked="0"/>
    </xf>
    <xf numFmtId="0" fontId="9" fillId="0" borderId="4" xfId="0" applyFont="1" applyFill="1" applyBorder="1" applyAlignment="1" applyProtection="1">
      <alignment horizontal="left" vertical="center" wrapText="1"/>
      <protection hidden="1"/>
    </xf>
    <xf numFmtId="0" fontId="8" fillId="0" borderId="0" xfId="0" applyFont="1" applyBorder="1" applyAlignment="1">
      <alignment horizontal="left"/>
    </xf>
    <xf numFmtId="0" fontId="0" fillId="0" borderId="0" xfId="0" applyFill="1" applyAlignment="1" applyProtection="1">
      <alignment horizontal="center" vertical="center" wrapText="1"/>
      <protection locked="0" hidden="1"/>
    </xf>
    <xf numFmtId="0" fontId="2" fillId="0" borderId="4" xfId="0" applyFont="1" applyBorder="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5" xfId="0" applyFont="1" applyFill="1" applyBorder="1" applyAlignment="1">
      <alignment horizontal="left" vertical="center" wrapText="1"/>
    </xf>
    <xf numFmtId="164" fontId="3" fillId="0" borderId="6" xfId="0" applyNumberFormat="1"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164" fontId="3" fillId="0" borderId="8"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0" fontId="7" fillId="0" borderId="0" xfId="0" applyFont="1" applyFill="1" applyBorder="1" applyAlignment="1">
      <alignment horizontal="left" vertical="justify" wrapText="1"/>
    </xf>
    <xf numFmtId="0" fontId="0" fillId="6" borderId="4" xfId="0"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protection hidden="1"/>
    </xf>
    <xf numFmtId="0" fontId="2" fillId="0" borderId="4" xfId="0" applyFont="1" applyBorder="1" applyAlignment="1" applyProtection="1">
      <alignment horizontal="left"/>
      <protection hidden="1"/>
    </xf>
    <xf numFmtId="0" fontId="3" fillId="0" borderId="6" xfId="0" applyFont="1" applyFill="1" applyBorder="1" applyAlignment="1" applyProtection="1">
      <alignment horizontal="left" vertical="center" wrapText="1"/>
      <protection hidden="1"/>
    </xf>
    <xf numFmtId="0" fontId="3" fillId="0" borderId="7" xfId="0" applyFont="1" applyFill="1" applyBorder="1" applyAlignment="1" applyProtection="1">
      <alignment horizontal="left" vertical="center" wrapText="1"/>
      <protection hidden="1"/>
    </xf>
    <xf numFmtId="0" fontId="3" fillId="0" borderId="10" xfId="0" applyFont="1" applyFill="1" applyBorder="1" applyAlignment="1" applyProtection="1">
      <alignment horizontal="left" vertical="center" wrapText="1"/>
      <protection hidden="1"/>
    </xf>
    <xf numFmtId="0" fontId="3" fillId="0" borderId="0" xfId="0" applyFont="1" applyFill="1" applyBorder="1" applyAlignment="1" applyProtection="1">
      <alignment horizontal="left" vertical="center" wrapText="1"/>
      <protection hidden="1"/>
    </xf>
    <xf numFmtId="0" fontId="3" fillId="0" borderId="11" xfId="0" applyFont="1" applyFill="1" applyBorder="1" applyAlignment="1" applyProtection="1">
      <alignment horizontal="left" vertical="center" wrapText="1"/>
      <protection hidden="1"/>
    </xf>
    <xf numFmtId="0" fontId="3" fillId="0" borderId="5" xfId="0" applyFont="1" applyFill="1" applyBorder="1" applyAlignment="1" applyProtection="1">
      <alignment horizontal="left" vertical="center" wrapText="1"/>
      <protection hidden="1"/>
    </xf>
    <xf numFmtId="164" fontId="3" fillId="0" borderId="6" xfId="0" applyNumberFormat="1" applyFont="1" applyFill="1" applyBorder="1" applyAlignment="1" applyProtection="1">
      <alignment horizontal="center" vertical="center" wrapText="1"/>
      <protection hidden="1"/>
    </xf>
    <xf numFmtId="164" fontId="3" fillId="0" borderId="7" xfId="0" applyNumberFormat="1" applyFont="1" applyFill="1" applyBorder="1" applyAlignment="1" applyProtection="1">
      <alignment horizontal="center" vertical="center" wrapText="1"/>
      <protection hidden="1"/>
    </xf>
    <xf numFmtId="164" fontId="3" fillId="0" borderId="8" xfId="0" applyNumberFormat="1" applyFont="1" applyFill="1" applyBorder="1" applyAlignment="1" applyProtection="1">
      <alignment horizontal="center" vertical="center" wrapText="1"/>
      <protection hidden="1"/>
    </xf>
    <xf numFmtId="164" fontId="3" fillId="0" borderId="9" xfId="0" applyNumberFormat="1" applyFont="1" applyFill="1" applyBorder="1" applyAlignment="1" applyProtection="1">
      <alignment horizontal="center" vertical="center" wrapText="1"/>
      <protection hidden="1"/>
    </xf>
    <xf numFmtId="0" fontId="5" fillId="5" borderId="0" xfId="1" applyFont="1" applyFill="1" applyAlignment="1" applyProtection="1">
      <alignment horizontal="left" vertical="center" wrapText="1"/>
      <protection locked="0"/>
    </xf>
    <xf numFmtId="0" fontId="4" fillId="0" borderId="0" xfId="0" applyFont="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6" borderId="0" xfId="0" applyFill="1" applyAlignment="1" applyProtection="1">
      <alignment horizontal="left" vertical="top" wrapText="1"/>
      <protection locked="0"/>
    </xf>
    <xf numFmtId="0" fontId="8" fillId="0" borderId="0" xfId="0" applyFont="1" applyBorder="1" applyAlignment="1" applyProtection="1">
      <alignment horizontal="left"/>
      <protection hidden="1"/>
    </xf>
    <xf numFmtId="0" fontId="4" fillId="0" borderId="0" xfId="0" applyFont="1" applyAlignment="1" applyProtection="1">
      <alignment horizontal="center" wrapText="1"/>
      <protection hidden="1"/>
    </xf>
    <xf numFmtId="0" fontId="7" fillId="0" borderId="0" xfId="0" applyFont="1" applyFill="1" applyBorder="1" applyAlignment="1" applyProtection="1">
      <alignment horizontal="left" vertical="justify" wrapText="1"/>
      <protection hidden="1"/>
    </xf>
    <xf numFmtId="0" fontId="5" fillId="5" borderId="0" xfId="1" applyFont="1" applyFill="1" applyAlignment="1" applyProtection="1">
      <alignment horizontal="left" vertical="center" wrapText="1"/>
      <protection locked="0" hidden="1"/>
    </xf>
    <xf numFmtId="0" fontId="0" fillId="0" borderId="0" xfId="0" applyAlignment="1" applyProtection="1">
      <alignment horizontal="justify" vertical="justify" wrapText="1"/>
      <protection hidden="1"/>
    </xf>
    <xf numFmtId="0" fontId="0" fillId="0" borderId="0" xfId="0" applyAlignment="1" applyProtection="1">
      <alignment horizontal="justify" vertical="justify"/>
      <protection hidden="1"/>
    </xf>
    <xf numFmtId="0" fontId="0" fillId="0" borderId="0" xfId="0" applyAlignment="1" applyProtection="1">
      <alignment horizontal="justify" vertical="center" wrapText="1"/>
      <protection hidden="1"/>
    </xf>
    <xf numFmtId="0" fontId="4" fillId="0" borderId="0" xfId="0" applyFont="1" applyAlignment="1" applyProtection="1">
      <alignment horizontal="center" vertical="center" wrapText="1"/>
      <protection hidden="1"/>
    </xf>
    <xf numFmtId="0" fontId="0" fillId="0" borderId="0" xfId="0" applyAlignment="1" applyProtection="1">
      <alignment horizontal="justify" vertical="top" wrapText="1"/>
      <protection hidden="1"/>
    </xf>
    <xf numFmtId="0" fontId="0" fillId="0" borderId="0" xfId="0" applyAlignment="1" applyProtection="1">
      <alignment horizontal="justify" vertical="top"/>
      <protection hidden="1"/>
    </xf>
    <xf numFmtId="0" fontId="20" fillId="0" borderId="0" xfId="0" applyFont="1" applyAlignment="1" applyProtection="1">
      <alignment horizontal="justify" vertical="top" wrapText="1"/>
      <protection hidden="1"/>
    </xf>
    <xf numFmtId="0" fontId="5" fillId="5" borderId="0" xfId="1" applyFont="1" applyFill="1" applyAlignment="1" applyProtection="1">
      <alignment horizontal="left" vertical="center"/>
      <protection locked="0" hidden="1"/>
    </xf>
    <xf numFmtId="0" fontId="21" fillId="0" borderId="0" xfId="0" applyFont="1" applyAlignment="1" applyProtection="1">
      <alignment horizontal="justify" vertical="top" wrapText="1"/>
      <protection hidden="1"/>
    </xf>
    <xf numFmtId="0" fontId="9" fillId="0" borderId="38" xfId="0" applyFont="1" applyBorder="1" applyAlignment="1" applyProtection="1">
      <alignment horizontal="left"/>
      <protection hidden="1"/>
    </xf>
    <xf numFmtId="0" fontId="4" fillId="0" borderId="0" xfId="0" applyFont="1" applyAlignment="1" applyProtection="1">
      <alignment horizontal="left" vertical="center" wrapText="1"/>
      <protection hidden="1"/>
    </xf>
    <xf numFmtId="0" fontId="12" fillId="6" borderId="4" xfId="0" applyFont="1" applyFill="1" applyBorder="1" applyAlignment="1" applyProtection="1">
      <alignment horizontal="left" vertical="top"/>
      <protection locked="0"/>
    </xf>
    <xf numFmtId="0" fontId="12" fillId="6" borderId="0" xfId="0" applyFont="1" applyFill="1" applyBorder="1" applyAlignment="1" applyProtection="1">
      <alignment horizontal="left" vertical="top"/>
      <protection locked="0"/>
    </xf>
    <xf numFmtId="0" fontId="12" fillId="6" borderId="5" xfId="0" applyFont="1" applyFill="1" applyBorder="1" applyAlignment="1" applyProtection="1">
      <alignment horizontal="left" vertical="top"/>
      <protection locked="0"/>
    </xf>
    <xf numFmtId="0" fontId="12" fillId="6" borderId="4" xfId="0" applyFont="1" applyFill="1" applyBorder="1" applyAlignment="1" applyProtection="1">
      <alignment horizontal="left" vertical="top" wrapText="1"/>
      <protection locked="0"/>
    </xf>
    <xf numFmtId="0" fontId="12" fillId="6" borderId="0" xfId="0" applyFont="1" applyFill="1" applyBorder="1" applyAlignment="1" applyProtection="1">
      <alignment horizontal="left" vertical="top" wrapText="1"/>
      <protection locked="0"/>
    </xf>
    <xf numFmtId="0" fontId="12" fillId="6" borderId="5"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protection hidden="1"/>
    </xf>
    <xf numFmtId="0" fontId="5" fillId="5" borderId="0" xfId="1" applyFont="1" applyFill="1" applyBorder="1" applyAlignment="1" applyProtection="1">
      <alignment horizontal="left" vertical="center" wrapText="1"/>
      <protection locked="0" hidden="1"/>
    </xf>
    <xf numFmtId="0" fontId="5" fillId="5" borderId="49" xfId="1" applyFont="1" applyFill="1" applyBorder="1" applyAlignment="1" applyProtection="1">
      <alignment horizontal="left" vertical="center" wrapText="1"/>
      <protection locked="0" hidden="1"/>
    </xf>
    <xf numFmtId="0" fontId="10" fillId="7" borderId="0" xfId="0" applyFont="1" applyFill="1" applyBorder="1" applyAlignment="1" applyProtection="1">
      <alignment horizontal="center" vertical="center" wrapText="1"/>
      <protection locked="0" hidden="1"/>
    </xf>
    <xf numFmtId="0" fontId="9" fillId="0" borderId="0" xfId="0" applyFont="1" applyAlignment="1" applyProtection="1">
      <alignment horizontal="left"/>
      <protection hidden="1"/>
    </xf>
    <xf numFmtId="0" fontId="0" fillId="0" borderId="0" xfId="0" applyAlignment="1" applyProtection="1">
      <alignment horizontal="justify" wrapText="1"/>
      <protection hidden="1"/>
    </xf>
    <xf numFmtId="0" fontId="3" fillId="0" borderId="6" xfId="0" applyFont="1" applyFill="1" applyBorder="1" applyAlignment="1" applyProtection="1">
      <alignment horizontal="center" vertical="center" wrapText="1"/>
      <protection hidden="1"/>
    </xf>
    <xf numFmtId="0" fontId="3" fillId="0" borderId="7" xfId="0" applyFont="1" applyFill="1" applyBorder="1" applyAlignment="1" applyProtection="1">
      <alignment horizontal="center" vertical="center" wrapText="1"/>
      <protection hidden="1"/>
    </xf>
    <xf numFmtId="0" fontId="3" fillId="0" borderId="8" xfId="0" applyFont="1" applyFill="1" applyBorder="1" applyAlignment="1" applyProtection="1">
      <alignment horizontal="center" vertical="center" wrapText="1"/>
      <protection hidden="1"/>
    </xf>
    <xf numFmtId="0" fontId="3" fillId="0" borderId="9" xfId="0" applyFont="1" applyFill="1" applyBorder="1" applyAlignment="1" applyProtection="1">
      <alignment horizontal="center" vertical="center" wrapText="1"/>
      <protection hidden="1"/>
    </xf>
    <xf numFmtId="0" fontId="21" fillId="0" borderId="0" xfId="0" applyFont="1" applyAlignment="1" applyProtection="1">
      <alignment horizontal="justify" vertical="center" wrapText="1"/>
      <protection hidden="1"/>
    </xf>
    <xf numFmtId="0" fontId="21" fillId="0" borderId="0" xfId="0" applyFont="1" applyAlignment="1" applyProtection="1">
      <alignment horizontal="justify" wrapText="1"/>
      <protection hidden="1"/>
    </xf>
    <xf numFmtId="0" fontId="39" fillId="0" borderId="0" xfId="0" applyFont="1" applyAlignment="1">
      <alignment horizontal="left" wrapText="1"/>
    </xf>
    <xf numFmtId="0" fontId="43" fillId="0" borderId="0" xfId="3" applyFont="1" applyFill="1" applyAlignment="1">
      <alignment horizontal="justify" vertical="center" wrapText="1"/>
    </xf>
    <xf numFmtId="0" fontId="39" fillId="19" borderId="96" xfId="0" applyFont="1" applyFill="1" applyBorder="1" applyAlignment="1" applyProtection="1">
      <alignment horizontal="center" vertical="center"/>
      <protection hidden="1"/>
    </xf>
    <xf numFmtId="0" fontId="39" fillId="19" borderId="0" xfId="0" applyFont="1" applyFill="1" applyBorder="1" applyAlignment="1" applyProtection="1">
      <alignment horizontal="center" vertical="center"/>
      <protection hidden="1"/>
    </xf>
    <xf numFmtId="0" fontId="39" fillId="19" borderId="96" xfId="0" applyFont="1" applyFill="1" applyBorder="1" applyAlignment="1" applyProtection="1">
      <alignment horizontal="center" vertical="center" wrapText="1"/>
      <protection hidden="1"/>
    </xf>
    <xf numFmtId="0" fontId="39" fillId="19" borderId="88" xfId="0" applyFont="1" applyFill="1" applyBorder="1" applyAlignment="1" applyProtection="1">
      <alignment horizontal="center" vertical="center" wrapText="1"/>
      <protection hidden="1"/>
    </xf>
    <xf numFmtId="0" fontId="39" fillId="19" borderId="0" xfId="0" applyFont="1" applyFill="1" applyBorder="1" applyAlignment="1" applyProtection="1">
      <alignment horizontal="center" vertical="center" wrapText="1"/>
      <protection hidden="1"/>
    </xf>
    <xf numFmtId="0" fontId="39" fillId="19" borderId="98" xfId="0" applyFont="1" applyFill="1" applyBorder="1" applyAlignment="1" applyProtection="1">
      <alignment horizontal="center" vertical="center" wrapText="1"/>
      <protection hidden="1"/>
    </xf>
    <xf numFmtId="0" fontId="39" fillId="19" borderId="87" xfId="0" applyFont="1" applyFill="1" applyBorder="1" applyAlignment="1" applyProtection="1">
      <alignment horizontal="justify" vertical="center" wrapText="1"/>
      <protection hidden="1"/>
    </xf>
    <xf numFmtId="0" fontId="39" fillId="19" borderId="96" xfId="0" applyFont="1" applyFill="1" applyBorder="1" applyAlignment="1" applyProtection="1">
      <alignment horizontal="justify" vertical="center" wrapText="1"/>
      <protection hidden="1"/>
    </xf>
    <xf numFmtId="0" fontId="39" fillId="19" borderId="88" xfId="0" applyFont="1" applyFill="1" applyBorder="1" applyAlignment="1" applyProtection="1">
      <alignment horizontal="justify" vertical="center" wrapText="1"/>
      <protection hidden="1"/>
    </xf>
    <xf numFmtId="0" fontId="39" fillId="19" borderId="97" xfId="0" applyFont="1" applyFill="1" applyBorder="1" applyAlignment="1" applyProtection="1">
      <alignment horizontal="justify" vertical="center" wrapText="1"/>
      <protection hidden="1"/>
    </xf>
    <xf numFmtId="0" fontId="39" fillId="19" borderId="0" xfId="0" applyFont="1" applyFill="1" applyBorder="1" applyAlignment="1" applyProtection="1">
      <alignment horizontal="justify" vertical="center" wrapText="1"/>
      <protection hidden="1"/>
    </xf>
    <xf numFmtId="0" fontId="39" fillId="19" borderId="98" xfId="0" applyFont="1" applyFill="1" applyBorder="1" applyAlignment="1" applyProtection="1">
      <alignment horizontal="justify" vertical="center" wrapText="1"/>
      <protection hidden="1"/>
    </xf>
    <xf numFmtId="0" fontId="44" fillId="0" borderId="1" xfId="0" applyFont="1" applyBorder="1" applyAlignment="1" applyProtection="1">
      <alignment horizontal="center" vertical="center"/>
      <protection hidden="1"/>
    </xf>
    <xf numFmtId="0" fontId="39" fillId="6" borderId="96" xfId="0" applyFont="1" applyFill="1" applyBorder="1" applyAlignment="1" applyProtection="1">
      <alignment horizontal="center" vertical="center"/>
      <protection hidden="1"/>
    </xf>
    <xf numFmtId="0" fontId="39" fillId="6" borderId="0" xfId="0" applyFont="1" applyFill="1" applyBorder="1" applyAlignment="1" applyProtection="1">
      <alignment horizontal="center" vertical="center"/>
      <protection hidden="1"/>
    </xf>
    <xf numFmtId="0" fontId="39" fillId="6" borderId="96" xfId="0" applyFont="1" applyFill="1" applyBorder="1" applyAlignment="1" applyProtection="1">
      <alignment horizontal="center" vertical="center" wrapText="1"/>
      <protection hidden="1"/>
    </xf>
    <xf numFmtId="0" fontId="39" fillId="6" borderId="88" xfId="0" applyFont="1" applyFill="1" applyBorder="1" applyAlignment="1" applyProtection="1">
      <alignment horizontal="center" vertical="center" wrapText="1"/>
      <protection hidden="1"/>
    </xf>
    <xf numFmtId="0" fontId="39" fillId="6" borderId="0" xfId="0" applyFont="1" applyFill="1" applyBorder="1" applyAlignment="1" applyProtection="1">
      <alignment horizontal="center" vertical="center" wrapText="1"/>
      <protection hidden="1"/>
    </xf>
    <xf numFmtId="0" fontId="39" fillId="6" borderId="98" xfId="0" applyFont="1" applyFill="1" applyBorder="1" applyAlignment="1" applyProtection="1">
      <alignment horizontal="center" vertical="center" wrapText="1"/>
      <protection hidden="1"/>
    </xf>
    <xf numFmtId="0" fontId="39" fillId="6" borderId="87" xfId="0" applyFont="1" applyFill="1" applyBorder="1" applyAlignment="1" applyProtection="1">
      <alignment horizontal="justify" vertical="center" wrapText="1"/>
      <protection hidden="1"/>
    </xf>
    <xf numFmtId="0" fontId="39" fillId="6" borderId="96" xfId="0" applyFont="1" applyFill="1" applyBorder="1" applyAlignment="1" applyProtection="1">
      <alignment horizontal="justify" vertical="center" wrapText="1"/>
      <protection hidden="1"/>
    </xf>
    <xf numFmtId="0" fontId="39" fillId="6" borderId="88" xfId="0" applyFont="1" applyFill="1" applyBorder="1" applyAlignment="1" applyProtection="1">
      <alignment horizontal="justify" vertical="center" wrapText="1"/>
      <protection hidden="1"/>
    </xf>
    <xf numFmtId="0" fontId="39" fillId="6" borderId="97" xfId="0" applyFont="1" applyFill="1" applyBorder="1" applyAlignment="1" applyProtection="1">
      <alignment horizontal="justify" vertical="center" wrapText="1"/>
      <protection hidden="1"/>
    </xf>
    <xf numFmtId="0" fontId="39" fillId="6" borderId="0" xfId="0" applyFont="1" applyFill="1" applyBorder="1" applyAlignment="1" applyProtection="1">
      <alignment horizontal="justify" vertical="center" wrapText="1"/>
      <protection hidden="1"/>
    </xf>
    <xf numFmtId="0" fontId="39" fillId="6" borderId="98" xfId="0" applyFont="1" applyFill="1" applyBorder="1" applyAlignment="1" applyProtection="1">
      <alignment horizontal="justify" vertical="center" wrapText="1"/>
      <protection hidden="1"/>
    </xf>
    <xf numFmtId="0" fontId="41" fillId="6" borderId="0" xfId="0" applyFont="1" applyFill="1" applyBorder="1" applyAlignment="1" applyProtection="1">
      <alignment horizontal="center" vertical="center"/>
      <protection hidden="1"/>
    </xf>
    <xf numFmtId="0" fontId="0" fillId="21" borderId="0" xfId="0" applyFont="1" applyFill="1" applyBorder="1" applyAlignment="1" applyProtection="1">
      <alignment horizontal="center" vertical="center"/>
      <protection hidden="1"/>
    </xf>
    <xf numFmtId="0" fontId="45" fillId="19" borderId="0" xfId="0" applyFont="1" applyFill="1" applyBorder="1" applyAlignment="1" applyProtection="1">
      <alignment horizontal="left" vertical="center" wrapText="1"/>
      <protection hidden="1"/>
    </xf>
    <xf numFmtId="0" fontId="12" fillId="21" borderId="63" xfId="0" applyFont="1" applyFill="1" applyBorder="1" applyAlignment="1" applyProtection="1">
      <alignment horizontal="center"/>
      <protection hidden="1"/>
    </xf>
    <xf numFmtId="0" fontId="12" fillId="21" borderId="95" xfId="0" applyFont="1" applyFill="1" applyBorder="1" applyAlignment="1" applyProtection="1">
      <alignment horizontal="center"/>
      <protection hidden="1"/>
    </xf>
    <xf numFmtId="0" fontId="0" fillId="21" borderId="95" xfId="0" applyFont="1" applyFill="1" applyBorder="1" applyAlignment="1" applyProtection="1">
      <alignment horizontal="center"/>
      <protection hidden="1"/>
    </xf>
    <xf numFmtId="0" fontId="0" fillId="21" borderId="64" xfId="0" applyFont="1" applyFill="1" applyBorder="1" applyAlignment="1" applyProtection="1">
      <alignment horizontal="center"/>
      <protection hidden="1"/>
    </xf>
    <xf numFmtId="0" fontId="39" fillId="19" borderId="0" xfId="0" applyFont="1" applyFill="1" applyBorder="1" applyAlignment="1" applyProtection="1">
      <alignment horizontal="left" vertical="center" wrapText="1"/>
      <protection hidden="1"/>
    </xf>
    <xf numFmtId="0" fontId="39" fillId="0" borderId="96" xfId="0" applyFont="1" applyFill="1" applyBorder="1" applyAlignment="1" applyProtection="1">
      <alignment horizontal="center" vertical="center"/>
      <protection hidden="1"/>
    </xf>
    <xf numFmtId="0" fontId="39" fillId="0" borderId="0" xfId="0" applyFont="1" applyFill="1" applyBorder="1" applyAlignment="1" applyProtection="1">
      <alignment horizontal="center" vertical="center"/>
      <protection hidden="1"/>
    </xf>
    <xf numFmtId="0" fontId="39" fillId="0" borderId="96" xfId="0" applyFont="1" applyFill="1" applyBorder="1" applyAlignment="1" applyProtection="1">
      <alignment horizontal="center" vertical="center" wrapText="1"/>
      <protection hidden="1"/>
    </xf>
    <xf numFmtId="0" fontId="39" fillId="0" borderId="88" xfId="0" applyFont="1" applyFill="1" applyBorder="1" applyAlignment="1" applyProtection="1">
      <alignment horizontal="center" vertical="center" wrapText="1"/>
      <protection hidden="1"/>
    </xf>
    <xf numFmtId="0" fontId="39" fillId="0" borderId="0" xfId="0" applyFont="1" applyFill="1" applyBorder="1" applyAlignment="1" applyProtection="1">
      <alignment horizontal="center" vertical="center" wrapText="1"/>
      <protection hidden="1"/>
    </xf>
    <xf numFmtId="0" fontId="39" fillId="0" borderId="98" xfId="0" applyFont="1" applyFill="1" applyBorder="1" applyAlignment="1" applyProtection="1">
      <alignment horizontal="center" vertical="center" wrapText="1"/>
      <protection hidden="1"/>
    </xf>
    <xf numFmtId="0" fontId="39" fillId="0" borderId="87" xfId="0" applyFont="1" applyFill="1" applyBorder="1" applyAlignment="1" applyProtection="1">
      <alignment horizontal="justify" vertical="center" wrapText="1"/>
      <protection hidden="1"/>
    </xf>
    <xf numFmtId="0" fontId="39" fillId="0" borderId="96" xfId="0" applyFont="1" applyFill="1" applyBorder="1" applyAlignment="1" applyProtection="1">
      <alignment horizontal="justify" vertical="center" wrapText="1"/>
      <protection hidden="1"/>
    </xf>
    <xf numFmtId="0" fontId="39" fillId="0" borderId="88" xfId="0" applyFont="1" applyFill="1" applyBorder="1" applyAlignment="1" applyProtection="1">
      <alignment horizontal="justify" vertical="center" wrapText="1"/>
      <protection hidden="1"/>
    </xf>
    <xf numFmtId="0" fontId="39" fillId="0" borderId="97" xfId="0" applyFont="1" applyFill="1" applyBorder="1" applyAlignment="1" applyProtection="1">
      <alignment horizontal="justify" vertical="center" wrapText="1"/>
      <protection hidden="1"/>
    </xf>
    <xf numFmtId="0" fontId="39" fillId="0" borderId="0" xfId="0" applyFont="1" applyFill="1" applyBorder="1" applyAlignment="1" applyProtection="1">
      <alignment horizontal="justify" vertical="center" wrapText="1"/>
      <protection hidden="1"/>
    </xf>
    <xf numFmtId="0" fontId="39" fillId="0" borderId="98" xfId="0" applyFont="1" applyFill="1" applyBorder="1" applyAlignment="1" applyProtection="1">
      <alignment horizontal="justify" vertical="center" wrapText="1"/>
      <protection hidden="1"/>
    </xf>
    <xf numFmtId="0" fontId="42" fillId="6" borderId="0" xfId="0" applyFont="1" applyFill="1" applyBorder="1" applyAlignment="1" applyProtection="1">
      <alignment horizontal="center" vertical="center"/>
      <protection locked="0" hidden="1"/>
    </xf>
    <xf numFmtId="0" fontId="41" fillId="0" borderId="0" xfId="0" applyFont="1" applyBorder="1" applyAlignment="1" applyProtection="1">
      <alignment horizontal="center" vertical="center"/>
      <protection hidden="1"/>
    </xf>
    <xf numFmtId="0" fontId="42" fillId="6" borderId="0" xfId="0" applyFont="1" applyFill="1" applyBorder="1" applyAlignment="1" applyProtection="1">
      <alignment horizontal="center" vertical="center" wrapText="1"/>
      <protection hidden="1"/>
    </xf>
    <xf numFmtId="165" fontId="41" fillId="0" borderId="0" xfId="0" applyNumberFormat="1" applyFont="1" applyBorder="1" applyAlignment="1" applyProtection="1">
      <alignment horizontal="center" vertical="center"/>
      <protection hidden="1"/>
    </xf>
    <xf numFmtId="0" fontId="0" fillId="19" borderId="0" xfId="0" applyFont="1" applyFill="1" applyBorder="1" applyAlignment="1" applyProtection="1">
      <alignment horizontal="justify" vertical="center" wrapText="1"/>
      <protection hidden="1"/>
    </xf>
    <xf numFmtId="0" fontId="8" fillId="19" borderId="0" xfId="0" applyFont="1" applyFill="1" applyBorder="1" applyAlignment="1" applyProtection="1">
      <alignment horizontal="center" vertical="center" wrapText="1"/>
      <protection locked="0" hidden="1"/>
    </xf>
    <xf numFmtId="0" fontId="8" fillId="6" borderId="0" xfId="0" applyFont="1" applyFill="1" applyBorder="1" applyAlignment="1" applyProtection="1">
      <alignment horizontal="center" vertical="center" wrapText="1"/>
      <protection locked="0" hidden="1"/>
    </xf>
    <xf numFmtId="0" fontId="8" fillId="6" borderId="63" xfId="0" applyFont="1" applyFill="1" applyBorder="1" applyAlignment="1" applyProtection="1">
      <alignment horizontal="center" vertical="center" wrapText="1"/>
      <protection locked="0" hidden="1"/>
    </xf>
    <xf numFmtId="0" fontId="8" fillId="6" borderId="77" xfId="0" applyFont="1" applyFill="1" applyBorder="1" applyAlignment="1" applyProtection="1">
      <alignment horizontal="center" vertical="center" wrapText="1"/>
      <protection locked="0" hidden="1"/>
    </xf>
    <xf numFmtId="0" fontId="8" fillId="6" borderId="94" xfId="0" applyFont="1" applyFill="1" applyBorder="1" applyAlignment="1" applyProtection="1">
      <alignment horizontal="center" vertical="center" wrapText="1"/>
      <protection locked="0" hidden="1"/>
    </xf>
    <xf numFmtId="0" fontId="0" fillId="6" borderId="64" xfId="0" applyFont="1" applyFill="1" applyBorder="1" applyAlignment="1" applyProtection="1">
      <alignment horizontal="justify" vertical="center" wrapText="1"/>
      <protection hidden="1"/>
    </xf>
    <xf numFmtId="0" fontId="0" fillId="6" borderId="0" xfId="0" applyFont="1" applyFill="1" applyBorder="1" applyAlignment="1" applyProtection="1">
      <alignment horizontal="justify" vertical="center" wrapText="1"/>
      <protection hidden="1"/>
    </xf>
    <xf numFmtId="0" fontId="0" fillId="6" borderId="93" xfId="0" applyFont="1" applyFill="1" applyBorder="1" applyAlignment="1" applyProtection="1">
      <alignment horizontal="justify" vertical="center" wrapText="1"/>
      <protection hidden="1"/>
    </xf>
    <xf numFmtId="0" fontId="0" fillId="6" borderId="77" xfId="0" applyFont="1" applyFill="1" applyBorder="1" applyAlignment="1" applyProtection="1">
      <alignment horizontal="justify" vertical="center" wrapText="1"/>
      <protection hidden="1"/>
    </xf>
    <xf numFmtId="0" fontId="8" fillId="19" borderId="82" xfId="0" applyFont="1" applyFill="1" applyBorder="1" applyAlignment="1" applyProtection="1">
      <alignment horizontal="center" vertical="center" wrapText="1"/>
      <protection locked="0" hidden="1"/>
    </xf>
    <xf numFmtId="0" fontId="8" fillId="19" borderId="83" xfId="0" applyFont="1" applyFill="1" applyBorder="1" applyAlignment="1" applyProtection="1">
      <alignment horizontal="center" vertical="center" wrapText="1"/>
      <protection locked="0" hidden="1"/>
    </xf>
    <xf numFmtId="0" fontId="8" fillId="19" borderId="63" xfId="0" applyFont="1" applyFill="1" applyBorder="1" applyAlignment="1" applyProtection="1">
      <alignment horizontal="center" vertical="center" wrapText="1"/>
      <protection locked="0" hidden="1"/>
    </xf>
    <xf numFmtId="0" fontId="0" fillId="19" borderId="92" xfId="0" applyFont="1" applyFill="1" applyBorder="1" applyAlignment="1" applyProtection="1">
      <alignment horizontal="justify" vertical="center" wrapText="1"/>
      <protection hidden="1"/>
    </xf>
    <xf numFmtId="0" fontId="0" fillId="19" borderId="82" xfId="0" applyFont="1" applyFill="1" applyBorder="1" applyAlignment="1" applyProtection="1">
      <alignment horizontal="justify" vertical="center" wrapText="1"/>
      <protection hidden="1"/>
    </xf>
    <xf numFmtId="0" fontId="0" fillId="19" borderId="64" xfId="0" applyFont="1" applyFill="1" applyBorder="1" applyAlignment="1" applyProtection="1">
      <alignment horizontal="justify" vertical="center" wrapText="1"/>
      <protection hidden="1"/>
    </xf>
    <xf numFmtId="0" fontId="0" fillId="19" borderId="64" xfId="0" applyFont="1" applyFill="1" applyBorder="1" applyAlignment="1" applyProtection="1">
      <alignment horizontal="center" vertical="center" wrapText="1"/>
      <protection hidden="1"/>
    </xf>
    <xf numFmtId="0" fontId="0" fillId="19" borderId="0" xfId="0" applyFont="1" applyFill="1" applyBorder="1" applyAlignment="1" applyProtection="1">
      <alignment horizontal="center" vertical="center" wrapText="1"/>
      <protection hidden="1"/>
    </xf>
    <xf numFmtId="0" fontId="8" fillId="6" borderId="90" xfId="0" applyFont="1" applyFill="1" applyBorder="1" applyAlignment="1" applyProtection="1">
      <alignment horizontal="center" vertical="center" wrapText="1"/>
      <protection locked="0" hidden="1"/>
    </xf>
    <xf numFmtId="0" fontId="8" fillId="6" borderId="91" xfId="0" applyFont="1" applyFill="1" applyBorder="1" applyAlignment="1" applyProtection="1">
      <alignment horizontal="center" vertical="center" wrapText="1"/>
      <protection locked="0" hidden="1"/>
    </xf>
    <xf numFmtId="0" fontId="0" fillId="6" borderId="89" xfId="0" applyFont="1" applyFill="1" applyBorder="1" applyAlignment="1" applyProtection="1">
      <alignment horizontal="justify" vertical="center" wrapText="1"/>
      <protection hidden="1"/>
    </xf>
    <xf numFmtId="0" fontId="0" fillId="6" borderId="90" xfId="0" applyFont="1" applyFill="1" applyBorder="1" applyAlignment="1" applyProtection="1">
      <alignment horizontal="justify" vertical="center" wrapText="1"/>
      <protection hidden="1"/>
    </xf>
    <xf numFmtId="0" fontId="47" fillId="0" borderId="0" xfId="0" applyFont="1" applyAlignment="1">
      <alignment horizontal="center" vertical="center"/>
    </xf>
    <xf numFmtId="0" fontId="0" fillId="13" borderId="0" xfId="0" applyFill="1" applyAlignment="1" applyProtection="1">
      <alignment horizontal="center"/>
      <protection hidden="1"/>
    </xf>
    <xf numFmtId="0" fontId="0" fillId="10" borderId="0" xfId="0" applyFill="1" applyAlignment="1" applyProtection="1">
      <alignment horizontal="center"/>
      <protection hidden="1"/>
    </xf>
    <xf numFmtId="0" fontId="0" fillId="11" borderId="0" xfId="0" applyFill="1" applyAlignment="1" applyProtection="1">
      <alignment horizontal="center"/>
      <protection hidden="1"/>
    </xf>
    <xf numFmtId="0" fontId="0" fillId="9" borderId="0" xfId="0" applyFill="1" applyAlignment="1" applyProtection="1">
      <alignment horizontal="center"/>
      <protection hidden="1"/>
    </xf>
    <xf numFmtId="0" fontId="15" fillId="0" borderId="18" xfId="0" applyFont="1" applyBorder="1" applyAlignment="1" applyProtection="1">
      <alignment horizontal="center" wrapText="1"/>
      <protection hidden="1"/>
    </xf>
    <xf numFmtId="0" fontId="0" fillId="0" borderId="18" xfId="0" applyBorder="1" applyAlignment="1" applyProtection="1">
      <alignment horizontal="center" wrapText="1"/>
      <protection hidden="1"/>
    </xf>
    <xf numFmtId="0" fontId="0" fillId="0" borderId="19" xfId="0" applyBorder="1" applyAlignment="1" applyProtection="1">
      <alignment horizontal="center" wrapText="1"/>
      <protection hidden="1"/>
    </xf>
    <xf numFmtId="0" fontId="15" fillId="0" borderId="20" xfId="0" applyFont="1" applyBorder="1" applyAlignment="1" applyProtection="1">
      <alignment horizontal="center" wrapText="1"/>
      <protection hidden="1"/>
    </xf>
    <xf numFmtId="0" fontId="0" fillId="8" borderId="0" xfId="0" applyFill="1" applyAlignment="1" applyProtection="1">
      <alignment horizontal="center"/>
      <protection hidden="1"/>
    </xf>
    <xf numFmtId="0" fontId="0" fillId="12" borderId="0" xfId="0" applyFill="1" applyAlignment="1" applyProtection="1">
      <alignment horizontal="center"/>
      <protection hidden="1"/>
    </xf>
    <xf numFmtId="0" fontId="15" fillId="0" borderId="12" xfId="0" applyFont="1" applyBorder="1" applyAlignment="1" applyProtection="1">
      <alignment horizontal="center" vertical="center" wrapText="1"/>
      <protection hidden="1"/>
    </xf>
    <xf numFmtId="0" fontId="15" fillId="0" borderId="16" xfId="0" applyFont="1" applyBorder="1" applyAlignment="1" applyProtection="1">
      <alignment horizontal="center" vertical="center" wrapText="1"/>
      <protection hidden="1"/>
    </xf>
    <xf numFmtId="0" fontId="0" fillId="0" borderId="21" xfId="0" applyBorder="1" applyAlignment="1" applyProtection="1">
      <alignment vertical="center"/>
      <protection hidden="1"/>
    </xf>
    <xf numFmtId="0" fontId="15" fillId="7" borderId="13" xfId="0" applyFont="1" applyFill="1" applyBorder="1" applyAlignment="1" applyProtection="1">
      <alignment horizontal="center" wrapText="1"/>
      <protection hidden="1"/>
    </xf>
    <xf numFmtId="0" fontId="15" fillId="7" borderId="14" xfId="0" applyFont="1" applyFill="1" applyBorder="1" applyAlignment="1" applyProtection="1">
      <alignment horizontal="center" wrapText="1"/>
      <protection hidden="1"/>
    </xf>
    <xf numFmtId="0" fontId="15" fillId="7" borderId="15" xfId="0" applyFont="1" applyFill="1" applyBorder="1" applyAlignment="1" applyProtection="1">
      <alignment horizontal="center" wrapText="1"/>
      <protection hidden="1"/>
    </xf>
    <xf numFmtId="0" fontId="15" fillId="0" borderId="13" xfId="0" applyFont="1" applyBorder="1" applyAlignment="1" applyProtection="1">
      <alignment horizontal="center" wrapText="1"/>
      <protection hidden="1"/>
    </xf>
    <xf numFmtId="0" fontId="15" fillId="0" borderId="14" xfId="0" applyFont="1" applyBorder="1" applyAlignment="1" applyProtection="1">
      <alignment horizontal="center" wrapText="1"/>
      <protection hidden="1"/>
    </xf>
    <xf numFmtId="0" fontId="15" fillId="0" borderId="15" xfId="0" applyFont="1" applyBorder="1" applyAlignment="1" applyProtection="1">
      <alignment horizontal="center" wrapText="1"/>
      <protection hidden="1"/>
    </xf>
    <xf numFmtId="0" fontId="15" fillId="7" borderId="12" xfId="0" applyFont="1" applyFill="1" applyBorder="1" applyAlignment="1" applyProtection="1">
      <alignment horizontal="center" wrapText="1"/>
      <protection hidden="1"/>
    </xf>
    <xf numFmtId="0" fontId="0" fillId="7" borderId="17" xfId="0" applyFill="1" applyBorder="1" applyAlignment="1" applyProtection="1">
      <alignment horizontal="center" wrapText="1"/>
      <protection hidden="1"/>
    </xf>
    <xf numFmtId="0" fontId="14" fillId="0" borderId="0" xfId="0" applyFont="1" applyAlignment="1" applyProtection="1">
      <alignment horizontal="center" wrapText="1"/>
      <protection hidden="1"/>
    </xf>
  </cellXfs>
  <cellStyles count="4">
    <cellStyle name="Bad" xfId="3" builtinId="27"/>
    <cellStyle name="Hyperlink" xfId="1" builtinId="8"/>
    <cellStyle name="Normal" xfId="0" builtinId="0"/>
    <cellStyle name="Normal 2" xfId="2" xr:uid="{3095B3D2-B59F-456C-A98A-936BDCCFB0BC}"/>
  </cellStyles>
  <dxfs count="329">
    <dxf>
      <alignment horizontal="left"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font>
        <color theme="0"/>
      </font>
      <fill>
        <patternFill>
          <bgColor theme="0"/>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ill>
        <patternFill>
          <bgColor theme="0"/>
        </patternFill>
      </fill>
    </dxf>
    <dxf>
      <fill>
        <patternFill>
          <bgColor theme="0"/>
        </patternFill>
      </fill>
    </dxf>
    <dxf>
      <font>
        <color theme="0" tint="-0.499984740745262"/>
      </font>
      <fill>
        <patternFill>
          <bgColor theme="0"/>
        </patternFill>
      </fill>
    </dxf>
    <dxf>
      <fill>
        <patternFill>
          <bgColor theme="0"/>
        </patternFill>
      </fill>
    </dxf>
    <dxf>
      <fill>
        <patternFill>
          <bgColor theme="0"/>
        </patternFill>
      </fill>
    </dxf>
    <dxf>
      <font>
        <color theme="0" tint="-0.499984740745262"/>
      </font>
      <fill>
        <patternFill>
          <bgColor theme="0"/>
        </patternFill>
      </fill>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ill>
        <patternFill>
          <bgColor theme="0"/>
        </patternFill>
      </fill>
    </dxf>
    <dxf>
      <fill>
        <patternFill>
          <bgColor theme="0"/>
        </patternFill>
      </fill>
    </dxf>
    <dxf>
      <font>
        <color theme="0" tint="-0.499984740745262"/>
      </font>
      <fill>
        <patternFill>
          <bgColor theme="0"/>
        </patternFill>
      </fill>
    </dxf>
    <dxf>
      <fill>
        <patternFill>
          <bgColor theme="0"/>
        </patternFill>
      </fill>
    </dxf>
    <dxf>
      <fill>
        <patternFill>
          <bgColor theme="0"/>
        </patternFill>
      </fill>
    </dxf>
    <dxf>
      <font>
        <color theme="0" tint="-0.499984740745262"/>
      </font>
      <fill>
        <patternFill>
          <bgColor theme="0"/>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ill>
        <patternFill>
          <bgColor theme="0"/>
        </patternFill>
      </fill>
    </dxf>
    <dxf>
      <fill>
        <patternFill>
          <bgColor theme="0"/>
        </patternFill>
      </fill>
    </dxf>
    <dxf>
      <font>
        <color theme="0" tint="-0.499984740745262"/>
      </font>
      <fill>
        <patternFill>
          <bgColor theme="0"/>
        </patternFill>
      </fill>
    </dxf>
    <dxf>
      <fill>
        <patternFill>
          <bgColor theme="0"/>
        </patternFill>
      </fill>
    </dxf>
    <dxf>
      <fill>
        <patternFill>
          <bgColor theme="0"/>
        </patternFill>
      </fill>
    </dxf>
    <dxf>
      <font>
        <color theme="0" tint="-0.499984740745262"/>
      </font>
      <fill>
        <patternFill>
          <bgColor theme="0"/>
        </patternFill>
      </fill>
    </dxf>
    <dxf>
      <font>
        <color theme="1"/>
      </font>
    </dxf>
    <dxf>
      <font>
        <color theme="1"/>
      </font>
      <fill>
        <patternFill>
          <bgColor theme="0" tint="-0.14996795556505021"/>
        </patternFill>
      </fill>
    </dxf>
    <dxf>
      <font>
        <color theme="1"/>
      </font>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dxf>
    <dxf>
      <font>
        <color theme="1"/>
      </font>
      <fill>
        <patternFill>
          <bgColor theme="0" tint="-0.14996795556505021"/>
        </patternFill>
      </fill>
    </dxf>
    <dxf>
      <font>
        <color theme="1"/>
      </font>
      <fill>
        <patternFill>
          <bgColor theme="0" tint="-0.14996795556505021"/>
        </patternFill>
      </fill>
    </dxf>
    <dxf>
      <font>
        <color theme="1"/>
      </font>
    </dxf>
    <dxf>
      <font>
        <color theme="1"/>
      </font>
      <fill>
        <patternFill>
          <bgColor theme="0" tint="-0.14996795556505021"/>
        </patternFill>
      </fill>
    </dxf>
    <dxf>
      <font>
        <color theme="0"/>
      </font>
      <fill>
        <patternFill>
          <bgColor theme="0"/>
        </patternFill>
      </fill>
    </dxf>
    <dxf>
      <font>
        <color theme="1"/>
      </font>
    </dxf>
    <dxf>
      <font>
        <color theme="0"/>
      </font>
      <fill>
        <patternFill>
          <bgColor theme="0"/>
        </patternFill>
      </fill>
    </dxf>
    <dxf>
      <fill>
        <patternFill>
          <bgColor theme="0"/>
        </patternFill>
      </fill>
    </dxf>
    <dxf>
      <fill>
        <patternFill>
          <bgColor theme="0"/>
        </patternFill>
      </fill>
    </dxf>
    <dxf>
      <font>
        <color theme="0" tint="-0.499984740745262"/>
      </font>
      <fill>
        <patternFill>
          <bgColor theme="0"/>
        </patternFill>
      </fill>
    </dxf>
    <dxf>
      <fill>
        <patternFill>
          <bgColor theme="0"/>
        </patternFill>
      </fill>
    </dxf>
    <dxf>
      <fill>
        <patternFill>
          <bgColor theme="0"/>
        </patternFill>
      </fill>
    </dxf>
    <dxf>
      <font>
        <color theme="0" tint="-0.499984740745262"/>
      </font>
      <fill>
        <patternFill>
          <bgColor theme="0"/>
        </patternFill>
      </fill>
    </dxf>
    <dxf>
      <font>
        <color theme="0"/>
      </font>
      <fill>
        <patternFill>
          <bgColor theme="0"/>
        </patternFill>
      </fill>
    </dxf>
    <dxf>
      <font>
        <color theme="0"/>
      </font>
      <numFmt numFmtId="0" formatCode="General"/>
      <fill>
        <patternFill>
          <bgColor theme="0"/>
        </patternFill>
      </fill>
    </dxf>
    <dxf>
      <font>
        <color theme="0"/>
      </font>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ont>
        <color theme="0" tint="-0.499984740745262"/>
      </font>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ont>
        <color theme="0"/>
      </font>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rgb="FFFF0000"/>
        </patternFill>
      </fill>
      <border>
        <left/>
        <right/>
        <top style="thin">
          <color auto="1"/>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right/>
        <top style="thin">
          <color auto="1"/>
        </top>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font>
      <fill>
        <patternFill>
          <bgColor rgb="FFFF0000"/>
        </patternFill>
      </fill>
      <border>
        <left/>
        <right/>
        <top style="thin">
          <color auto="1"/>
        </top>
        <bottom/>
        <vertical/>
        <horizontal/>
      </border>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14996795556505021"/>
        </patternFill>
      </fill>
      <border>
        <left style="thin">
          <color auto="1"/>
        </left>
        <right style="thin">
          <color auto="1"/>
        </right>
        <top style="thin">
          <color auto="1"/>
        </top>
        <bottom style="thin">
          <color auto="1"/>
        </bottom>
        <vertical/>
        <horizontal/>
      </border>
    </dxf>
    <dxf>
      <font>
        <color theme="0"/>
      </font>
      <fill>
        <patternFill>
          <bgColor theme="1" tint="0.499984740745262"/>
        </patternFill>
      </fill>
    </dxf>
    <dxf>
      <font>
        <color theme="0" tint="-0.14996795556505021"/>
      </font>
      <fill>
        <patternFill>
          <bgColor theme="0" tint="-0.14996795556505021"/>
        </patternFill>
      </fill>
    </dxf>
    <dxf>
      <font>
        <b/>
        <i val="0"/>
      </font>
      <fill>
        <gradientFill type="path" left="0.5" right="0.5" top="0.5" bottom="0.5">
          <stop position="0">
            <color theme="0"/>
          </stop>
          <stop position="1">
            <color rgb="FF92D050"/>
          </stop>
        </gradientFill>
      </fill>
    </dxf>
    <dxf>
      <font>
        <b/>
        <i val="0"/>
      </font>
      <fill>
        <gradientFill type="path" left="0.5" right="0.5" top="0.5" bottom="0.5">
          <stop position="0">
            <color theme="0"/>
          </stop>
          <stop position="1">
            <color theme="9" tint="0.40000610370189521"/>
          </stop>
        </gradientFill>
      </fill>
    </dxf>
    <dxf>
      <font>
        <b/>
        <i val="0"/>
      </font>
      <fill>
        <gradientFill type="path" left="0.5" right="0.5" top="0.5" bottom="0.5">
          <stop position="0">
            <color theme="0"/>
          </stop>
          <stop position="1">
            <color rgb="FFFF0000"/>
          </stop>
        </gradientFill>
      </fill>
    </dxf>
    <dxf>
      <font>
        <color theme="1"/>
      </font>
    </dxf>
    <dxf>
      <font>
        <color theme="1"/>
      </font>
    </dxf>
    <dxf>
      <font>
        <color theme="1"/>
      </font>
    </dxf>
    <dxf>
      <font>
        <color theme="1"/>
      </font>
    </dxf>
    <dxf>
      <font>
        <color theme="0" tint="-0.499984740745262"/>
      </font>
      <fill>
        <patternFill>
          <bgColor theme="0" tint="-0.14996795556505021"/>
        </patternFill>
      </fill>
    </dxf>
    <dxf>
      <font>
        <color theme="0" tint="-0.499984740745262"/>
      </font>
      <fill>
        <patternFill>
          <bgColor theme="0" tint="-0.14996795556505021"/>
        </patternFill>
      </fill>
    </dxf>
    <dxf>
      <font>
        <color theme="1"/>
      </font>
    </dxf>
    <dxf>
      <fill>
        <patternFill>
          <bgColor theme="0" tint="-0.14996795556505021"/>
        </patternFill>
      </fill>
    </dxf>
    <dxf>
      <font>
        <color theme="1"/>
      </font>
    </dxf>
    <dxf>
      <font>
        <color theme="1"/>
      </font>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96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a:t>Úroveň</a:t>
            </a:r>
            <a:r>
              <a:rPr lang="sk-SK" baseline="0"/>
              <a:t> výnimočnosti organizácie (EasyCAF)</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1447367906678553"/>
          <c:y val="0.19634101991246228"/>
          <c:w val="0.41656274595653964"/>
          <c:h val="0.69771563376696577"/>
        </c:manualLayout>
      </c:layout>
      <c:radarChart>
        <c:radarStyle val="marker"/>
        <c:varyColors val="0"/>
        <c:ser>
          <c:idx val="0"/>
          <c:order val="0"/>
          <c:spPr>
            <a:ln w="28575" cap="rnd">
              <a:solidFill>
                <a:schemeClr val="accent1"/>
              </a:solidFill>
              <a:round/>
            </a:ln>
            <a:effectLst/>
          </c:spPr>
          <c:marker>
            <c:symbol val="none"/>
          </c:marker>
          <c:cat>
            <c:strRef>
              <c:f>'8PV'!$B$5:$B$12</c:f>
              <c:strCache>
                <c:ptCount val="8"/>
                <c:pt idx="0">
                  <c:v>Princíp 1 - Orientácia na výsledky</c:v>
                </c:pt>
                <c:pt idx="1">
                  <c:v>Princíp 2 - Zameranie na občana/zákazníka</c:v>
                </c:pt>
                <c:pt idx="2">
                  <c:v>Princíp 3 - Vodcovstvo a stálosť cieľov</c:v>
                </c:pt>
                <c:pt idx="3">
                  <c:v>Princíp 4 - Manažérstvo podľa procesov a faktov</c:v>
                </c:pt>
                <c:pt idx="4">
                  <c:v>Princíp 5 - Rozvoj zamestnancov a zapojenie</c:v>
                </c:pt>
                <c:pt idx="5">
                  <c:v>Princíp 6 - Trvalá inovácia a zlepšovanie</c:v>
                </c:pt>
                <c:pt idx="6">
                  <c:v>Princíp 7 - Rozvoj partnerstiev</c:v>
                </c:pt>
                <c:pt idx="7">
                  <c:v>Princíp 8 - Spoločenská zodpovednosť</c:v>
                </c:pt>
              </c:strCache>
            </c:strRef>
          </c:cat>
          <c:val>
            <c:numRef>
              <c:f>'8PV'!$C$5:$C$12</c:f>
              <c:numCache>
                <c:formatCode>General</c:formatCode>
                <c:ptCount val="8"/>
              </c:numCache>
            </c:numRef>
          </c:val>
          <c:extLst>
            <c:ext xmlns:c16="http://schemas.microsoft.com/office/drawing/2014/chart" uri="{C3380CC4-5D6E-409C-BE32-E72D297353CC}">
              <c16:uniqueId val="{00000000-B6AA-448A-9825-313378AFD368}"/>
            </c:ext>
          </c:extLst>
        </c:ser>
        <c:ser>
          <c:idx val="1"/>
          <c:order val="1"/>
          <c:spPr>
            <a:ln w="28575" cap="rnd">
              <a:solidFill>
                <a:schemeClr val="accent2"/>
              </a:solidFill>
              <a:round/>
            </a:ln>
            <a:effectLst/>
          </c:spPr>
          <c:marker>
            <c:symbol val="none"/>
          </c:marker>
          <c:cat>
            <c:strRef>
              <c:f>'8PV'!$B$5:$B$12</c:f>
              <c:strCache>
                <c:ptCount val="8"/>
                <c:pt idx="0">
                  <c:v>Princíp 1 - Orientácia na výsledky</c:v>
                </c:pt>
                <c:pt idx="1">
                  <c:v>Princíp 2 - Zameranie na občana/zákazníka</c:v>
                </c:pt>
                <c:pt idx="2">
                  <c:v>Princíp 3 - Vodcovstvo a stálosť cieľov</c:v>
                </c:pt>
                <c:pt idx="3">
                  <c:v>Princíp 4 - Manažérstvo podľa procesov a faktov</c:v>
                </c:pt>
                <c:pt idx="4">
                  <c:v>Princíp 5 - Rozvoj zamestnancov a zapojenie</c:v>
                </c:pt>
                <c:pt idx="5">
                  <c:v>Princíp 6 - Trvalá inovácia a zlepšovanie</c:v>
                </c:pt>
                <c:pt idx="6">
                  <c:v>Princíp 7 - Rozvoj partnerstiev</c:v>
                </c:pt>
                <c:pt idx="7">
                  <c:v>Princíp 8 - Spoločenská zodpovednosť</c:v>
                </c:pt>
              </c:strCache>
            </c:strRef>
          </c:cat>
          <c:val>
            <c:numRef>
              <c:f>'8PV'!$D$5:$D$12</c:f>
              <c:numCache>
                <c:formatCode>General</c:formatCode>
                <c:ptCount val="8"/>
              </c:numCache>
            </c:numRef>
          </c:val>
          <c:extLst>
            <c:ext xmlns:c16="http://schemas.microsoft.com/office/drawing/2014/chart" uri="{C3380CC4-5D6E-409C-BE32-E72D297353CC}">
              <c16:uniqueId val="{00000001-B6AA-448A-9825-313378AFD368}"/>
            </c:ext>
          </c:extLst>
        </c:ser>
        <c:ser>
          <c:idx val="2"/>
          <c:order val="2"/>
          <c:spPr>
            <a:ln w="28575" cap="rnd">
              <a:solidFill>
                <a:schemeClr val="accent3"/>
              </a:solidFill>
              <a:round/>
            </a:ln>
            <a:effectLst/>
          </c:spPr>
          <c:marker>
            <c:symbol val="none"/>
          </c:marker>
          <c:cat>
            <c:strRef>
              <c:f>'8PV'!$B$5:$B$12</c:f>
              <c:strCache>
                <c:ptCount val="8"/>
                <c:pt idx="0">
                  <c:v>Princíp 1 - Orientácia na výsledky</c:v>
                </c:pt>
                <c:pt idx="1">
                  <c:v>Princíp 2 - Zameranie na občana/zákazníka</c:v>
                </c:pt>
                <c:pt idx="2">
                  <c:v>Princíp 3 - Vodcovstvo a stálosť cieľov</c:v>
                </c:pt>
                <c:pt idx="3">
                  <c:v>Princíp 4 - Manažérstvo podľa procesov a faktov</c:v>
                </c:pt>
                <c:pt idx="4">
                  <c:v>Princíp 5 - Rozvoj zamestnancov a zapojenie</c:v>
                </c:pt>
                <c:pt idx="5">
                  <c:v>Princíp 6 - Trvalá inovácia a zlepšovanie</c:v>
                </c:pt>
                <c:pt idx="6">
                  <c:v>Princíp 7 - Rozvoj partnerstiev</c:v>
                </c:pt>
                <c:pt idx="7">
                  <c:v>Princíp 8 - Spoločenská zodpovednosť</c:v>
                </c:pt>
              </c:strCache>
            </c:strRef>
          </c:cat>
          <c:val>
            <c:numRef>
              <c:f>'8PV'!$E$5:$E$12</c:f>
              <c:numCache>
                <c:formatCode>General</c:formatCode>
                <c:ptCount val="8"/>
              </c:numCache>
            </c:numRef>
          </c:val>
          <c:extLst>
            <c:ext xmlns:c16="http://schemas.microsoft.com/office/drawing/2014/chart" uri="{C3380CC4-5D6E-409C-BE32-E72D297353CC}">
              <c16:uniqueId val="{00000002-B6AA-448A-9825-313378AFD368}"/>
            </c:ext>
          </c:extLst>
        </c:ser>
        <c:ser>
          <c:idx val="3"/>
          <c:order val="3"/>
          <c:spPr>
            <a:ln w="28575" cap="rnd">
              <a:solidFill>
                <a:schemeClr val="accent4"/>
              </a:solidFill>
              <a:round/>
            </a:ln>
            <a:effectLst/>
          </c:spPr>
          <c:marker>
            <c:symbol val="none"/>
          </c:marker>
          <c:cat>
            <c:strRef>
              <c:f>'8PV'!$B$5:$B$12</c:f>
              <c:strCache>
                <c:ptCount val="8"/>
                <c:pt idx="0">
                  <c:v>Princíp 1 - Orientácia na výsledky</c:v>
                </c:pt>
                <c:pt idx="1">
                  <c:v>Princíp 2 - Zameranie na občana/zákazníka</c:v>
                </c:pt>
                <c:pt idx="2">
                  <c:v>Princíp 3 - Vodcovstvo a stálosť cieľov</c:v>
                </c:pt>
                <c:pt idx="3">
                  <c:v>Princíp 4 - Manažérstvo podľa procesov a faktov</c:v>
                </c:pt>
                <c:pt idx="4">
                  <c:v>Princíp 5 - Rozvoj zamestnancov a zapojenie</c:v>
                </c:pt>
                <c:pt idx="5">
                  <c:v>Princíp 6 - Trvalá inovácia a zlepšovanie</c:v>
                </c:pt>
                <c:pt idx="6">
                  <c:v>Princíp 7 - Rozvoj partnerstiev</c:v>
                </c:pt>
                <c:pt idx="7">
                  <c:v>Princíp 8 - Spoločenská zodpovednosť</c:v>
                </c:pt>
              </c:strCache>
            </c:strRef>
          </c:cat>
          <c:val>
            <c:numRef>
              <c:f>'8PV'!$F$5:$F$12</c:f>
              <c:numCache>
                <c:formatCode>General</c:formatCode>
                <c:ptCount val="8"/>
              </c:numCache>
            </c:numRef>
          </c:val>
          <c:extLst>
            <c:ext xmlns:c16="http://schemas.microsoft.com/office/drawing/2014/chart" uri="{C3380CC4-5D6E-409C-BE32-E72D297353CC}">
              <c16:uniqueId val="{00000003-B6AA-448A-9825-313378AFD368}"/>
            </c:ext>
          </c:extLst>
        </c:ser>
        <c:ser>
          <c:idx val="4"/>
          <c:order val="4"/>
          <c:spPr>
            <a:ln w="28575" cap="rnd">
              <a:solidFill>
                <a:schemeClr val="accent5"/>
              </a:solidFill>
              <a:round/>
            </a:ln>
            <a:effectLst/>
          </c:spPr>
          <c:marker>
            <c:symbol val="none"/>
          </c:marker>
          <c:cat>
            <c:strRef>
              <c:f>'8PV'!$B$5:$B$12</c:f>
              <c:strCache>
                <c:ptCount val="8"/>
                <c:pt idx="0">
                  <c:v>Princíp 1 - Orientácia na výsledky</c:v>
                </c:pt>
                <c:pt idx="1">
                  <c:v>Princíp 2 - Zameranie na občana/zákazníka</c:v>
                </c:pt>
                <c:pt idx="2">
                  <c:v>Princíp 3 - Vodcovstvo a stálosť cieľov</c:v>
                </c:pt>
                <c:pt idx="3">
                  <c:v>Princíp 4 - Manažérstvo podľa procesov a faktov</c:v>
                </c:pt>
                <c:pt idx="4">
                  <c:v>Princíp 5 - Rozvoj zamestnancov a zapojenie</c:v>
                </c:pt>
                <c:pt idx="5">
                  <c:v>Princíp 6 - Trvalá inovácia a zlepšovanie</c:v>
                </c:pt>
                <c:pt idx="6">
                  <c:v>Princíp 7 - Rozvoj partnerstiev</c:v>
                </c:pt>
                <c:pt idx="7">
                  <c:v>Princíp 8 - Spoločenská zodpovednosť</c:v>
                </c:pt>
              </c:strCache>
            </c:strRef>
          </c:cat>
          <c:val>
            <c:numRef>
              <c:f>'8PV'!$K$5:$K$12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6AA-448A-9825-313378AFD368}"/>
            </c:ext>
          </c:extLst>
        </c:ser>
        <c:dLbls>
          <c:showLegendKey val="0"/>
          <c:showVal val="0"/>
          <c:showCatName val="0"/>
          <c:showSerName val="0"/>
          <c:showPercent val="0"/>
          <c:showBubbleSize val="0"/>
        </c:dLbls>
        <c:axId val="453208128"/>
        <c:axId val="453212392"/>
      </c:radarChart>
      <c:catAx>
        <c:axId val="453208128"/>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12392"/>
        <c:crosses val="autoZero"/>
        <c:auto val="1"/>
        <c:lblAlgn val="ctr"/>
        <c:lblOffset val="100"/>
        <c:noMultiLvlLbl val="0"/>
      </c:catAx>
      <c:valAx>
        <c:axId val="453212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08128"/>
        <c:crosses val="autoZero"/>
        <c:crossBetween val="between"/>
        <c:majorUnit val="2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k-SK" sz="1800" b="1">
                <a:solidFill>
                  <a:srgbClr val="960000"/>
                </a:solidFill>
              </a:rPr>
              <a:t>Hodnotenie</a:t>
            </a:r>
            <a:r>
              <a:rPr lang="sk-SK" sz="1800" b="1" baseline="0">
                <a:solidFill>
                  <a:srgbClr val="960000"/>
                </a:solidFill>
              </a:rPr>
              <a:t> podľa kritérií modelu CAF</a:t>
            </a:r>
            <a:endParaRPr lang="en-US" sz="1800" b="1">
              <a:solidFill>
                <a:srgbClr val="96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202669396002413E-2"/>
          <c:y val="0.15502366985018795"/>
          <c:w val="0.94855761200419686"/>
          <c:h val="0.63965446642856227"/>
        </c:manualLayout>
      </c:layout>
      <c:bar3DChart>
        <c:barDir val="col"/>
        <c:grouping val="clustered"/>
        <c:varyColors val="0"/>
        <c:ser>
          <c:idx val="0"/>
          <c:order val="0"/>
          <c:spPr>
            <a:solidFill>
              <a:schemeClr val="accent1"/>
            </a:solidFill>
            <a:ln>
              <a:noFill/>
            </a:ln>
            <a:effectLst/>
            <a:sp3d/>
          </c:spPr>
          <c:invertIfNegative val="0"/>
          <c:dPt>
            <c:idx val="5"/>
            <c:invertIfNegative val="0"/>
            <c:bubble3D val="0"/>
            <c:spPr>
              <a:solidFill>
                <a:schemeClr val="accent6"/>
              </a:solidFill>
              <a:ln>
                <a:noFill/>
              </a:ln>
              <a:effectLst/>
              <a:sp3d/>
            </c:spPr>
            <c:extLst>
              <c:ext xmlns:c16="http://schemas.microsoft.com/office/drawing/2014/chart" uri="{C3380CC4-5D6E-409C-BE32-E72D297353CC}">
                <c16:uniqueId val="{00000002-151D-46A7-9D03-6E7A58B36822}"/>
              </c:ext>
            </c:extLst>
          </c:dPt>
          <c:dPt>
            <c:idx val="6"/>
            <c:invertIfNegative val="0"/>
            <c:bubble3D val="0"/>
            <c:spPr>
              <a:solidFill>
                <a:schemeClr val="accent6"/>
              </a:solidFill>
              <a:ln>
                <a:noFill/>
              </a:ln>
              <a:effectLst/>
              <a:sp3d/>
            </c:spPr>
            <c:extLst>
              <c:ext xmlns:c16="http://schemas.microsoft.com/office/drawing/2014/chart" uri="{C3380CC4-5D6E-409C-BE32-E72D297353CC}">
                <c16:uniqueId val="{00000003-151D-46A7-9D03-6E7A58B36822}"/>
              </c:ext>
            </c:extLst>
          </c:dPt>
          <c:dPt>
            <c:idx val="7"/>
            <c:invertIfNegative val="0"/>
            <c:bubble3D val="0"/>
            <c:spPr>
              <a:solidFill>
                <a:schemeClr val="accent6"/>
              </a:solidFill>
              <a:ln>
                <a:noFill/>
              </a:ln>
              <a:effectLst/>
              <a:sp3d/>
            </c:spPr>
            <c:extLst>
              <c:ext xmlns:c16="http://schemas.microsoft.com/office/drawing/2014/chart" uri="{C3380CC4-5D6E-409C-BE32-E72D297353CC}">
                <c16:uniqueId val="{00000004-151D-46A7-9D03-6E7A58B36822}"/>
              </c:ext>
            </c:extLst>
          </c:dPt>
          <c:dPt>
            <c:idx val="8"/>
            <c:invertIfNegative val="0"/>
            <c:bubble3D val="0"/>
            <c:spPr>
              <a:solidFill>
                <a:schemeClr val="accent6"/>
              </a:solidFill>
              <a:ln>
                <a:noFill/>
              </a:ln>
              <a:effectLst/>
              <a:sp3d/>
            </c:spPr>
            <c:extLst>
              <c:ext xmlns:c16="http://schemas.microsoft.com/office/drawing/2014/chart" uri="{C3380CC4-5D6E-409C-BE32-E72D297353CC}">
                <c16:uniqueId val="{00000005-151D-46A7-9D03-6E7A58B36822}"/>
              </c:ext>
            </c:extLst>
          </c:dPt>
          <c:cat>
            <c:strRef>
              <c:f>RAMEC!$H$41:$H$49</c:f>
              <c:strCache>
                <c:ptCount val="9"/>
                <c:pt idx="0">
                  <c:v>1. Vodcovstvo</c:v>
                </c:pt>
                <c:pt idx="1">
                  <c:v>2. Stratégia a plánovanie</c:v>
                </c:pt>
                <c:pt idx="2">
                  <c:v>3. Zamestnanci</c:v>
                </c:pt>
                <c:pt idx="3">
                  <c:v>4. Partnerstvá a zdroje</c:v>
                </c:pt>
                <c:pt idx="4">
                  <c:v>5. Procesy</c:v>
                </c:pt>
                <c:pt idx="5">
                  <c:v>6. Výsledky orientované na občana/zákazníka</c:v>
                </c:pt>
                <c:pt idx="6">
                  <c:v>7. Výsledky vo vzťahu k zamestnancom</c:v>
                </c:pt>
                <c:pt idx="7">
                  <c:v>8. Výsledky vo vzťahu k spoločenskej zodpovednosti</c:v>
                </c:pt>
                <c:pt idx="8">
                  <c:v>9. Kľúčové výsledky výkonnosti</c:v>
                </c:pt>
              </c:strCache>
            </c:strRef>
          </c:cat>
          <c:val>
            <c:numRef>
              <c:f>RAMEC!$M$41:$M$49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51D-46A7-9D03-6E7A58B36822}"/>
            </c:ext>
          </c:extLst>
        </c:ser>
        <c:dLbls>
          <c:showLegendKey val="0"/>
          <c:showVal val="0"/>
          <c:showCatName val="0"/>
          <c:showSerName val="0"/>
          <c:showPercent val="0"/>
          <c:showBubbleSize val="0"/>
        </c:dLbls>
        <c:gapWidth val="150"/>
        <c:shape val="box"/>
        <c:axId val="920725144"/>
        <c:axId val="920726784"/>
        <c:axId val="0"/>
      </c:bar3DChart>
      <c:catAx>
        <c:axId val="920725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920726784"/>
        <c:crosses val="autoZero"/>
        <c:auto val="1"/>
        <c:lblAlgn val="ctr"/>
        <c:lblOffset val="100"/>
        <c:noMultiLvlLbl val="0"/>
      </c:catAx>
      <c:valAx>
        <c:axId val="92072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725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emf"/><Relationship Id="rId13" Type="http://schemas.microsoft.com/office/2007/relationships/hdphoto" Target="../media/hdphoto4.wdp"/><Relationship Id="rId18" Type="http://schemas.microsoft.com/office/2007/relationships/hdphoto" Target="../media/hdphoto6.wdp"/><Relationship Id="rId3" Type="http://schemas.microsoft.com/office/2007/relationships/hdphoto" Target="../media/hdphoto1.wdp"/><Relationship Id="rId7" Type="http://schemas.openxmlformats.org/officeDocument/2006/relationships/hyperlink" Target="#ORGANIZACIA!E7"/><Relationship Id="rId12" Type="http://schemas.openxmlformats.org/officeDocument/2006/relationships/image" Target="../media/image5.png"/><Relationship Id="rId17" Type="http://schemas.openxmlformats.org/officeDocument/2006/relationships/image" Target="../media/image7.png"/><Relationship Id="rId2" Type="http://schemas.openxmlformats.org/officeDocument/2006/relationships/image" Target="../media/image1.png"/><Relationship Id="rId16" Type="http://schemas.openxmlformats.org/officeDocument/2006/relationships/hyperlink" Target="#AKCNY_PLAN!C12"/><Relationship Id="rId20" Type="http://schemas.openxmlformats.org/officeDocument/2006/relationships/image" Target="../media/image8.png"/><Relationship Id="rId1" Type="http://schemas.openxmlformats.org/officeDocument/2006/relationships/hyperlink" Target="#'8PV'!G5"/><Relationship Id="rId6" Type="http://schemas.microsoft.com/office/2007/relationships/hdphoto" Target="../media/hdphoto2.wdp"/><Relationship Id="rId11" Type="http://schemas.microsoft.com/office/2007/relationships/hdphoto" Target="../media/hdphoto3.wdp"/><Relationship Id="rId5" Type="http://schemas.openxmlformats.org/officeDocument/2006/relationships/image" Target="../media/image2.png"/><Relationship Id="rId15" Type="http://schemas.microsoft.com/office/2007/relationships/hdphoto" Target="../media/hdphoto5.wdp"/><Relationship Id="rId10" Type="http://schemas.openxmlformats.org/officeDocument/2006/relationships/image" Target="../media/image4.png"/><Relationship Id="rId19" Type="http://schemas.openxmlformats.org/officeDocument/2006/relationships/hyperlink" Target="#NAVOD!A1"/><Relationship Id="rId4" Type="http://schemas.openxmlformats.org/officeDocument/2006/relationships/hyperlink" Target="#RAMEC!G20"/><Relationship Id="rId9" Type="http://schemas.openxmlformats.org/officeDocument/2006/relationships/hyperlink" Target="#SLOVNIK!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11.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12.xml.rels><?xml version="1.0" encoding="UTF-8" standalone="yes"?>
<Relationships xmlns="http://schemas.openxmlformats.org/package/2006/relationships"><Relationship Id="rId8" Type="http://schemas.openxmlformats.org/officeDocument/2006/relationships/hyperlink" Target="#'6OBCANZAKAZNIKVYSLEDKY'!K6"/><Relationship Id="rId13" Type="http://schemas.microsoft.com/office/2007/relationships/hdphoto" Target="../media/hdphoto1.wdp"/><Relationship Id="rId3" Type="http://schemas.openxmlformats.org/officeDocument/2006/relationships/hyperlink" Target="#'3ZAMESTNANCI'!K6"/><Relationship Id="rId7" Type="http://schemas.openxmlformats.org/officeDocument/2006/relationships/hyperlink" Target="#'7ZAMESTNANCIVYSLEDKY'!K6"/><Relationship Id="rId12" Type="http://schemas.openxmlformats.org/officeDocument/2006/relationships/image" Target="../media/image1.png"/><Relationship Id="rId2" Type="http://schemas.openxmlformats.org/officeDocument/2006/relationships/hyperlink" Target="#'1VODCOVSTVO'!K6"/><Relationship Id="rId16" Type="http://schemas.openxmlformats.org/officeDocument/2006/relationships/chart" Target="../charts/chart2.xml"/><Relationship Id="rId1" Type="http://schemas.openxmlformats.org/officeDocument/2006/relationships/image" Target="../media/image10.png"/><Relationship Id="rId6" Type="http://schemas.openxmlformats.org/officeDocument/2006/relationships/hyperlink" Target="#'5PROCESY'!K6"/><Relationship Id="rId11" Type="http://schemas.openxmlformats.org/officeDocument/2006/relationships/hyperlink" Target="#'8PV'!G5"/><Relationship Id="rId5" Type="http://schemas.openxmlformats.org/officeDocument/2006/relationships/hyperlink" Target="#'4PARTNERSTVAZDROJE'!K6"/><Relationship Id="rId15" Type="http://schemas.openxmlformats.org/officeDocument/2006/relationships/image" Target="../media/image9.png"/><Relationship Id="rId10" Type="http://schemas.openxmlformats.org/officeDocument/2006/relationships/hyperlink" Target="#'9KLUCOVEVYSLEDKY'!K6"/><Relationship Id="rId4" Type="http://schemas.openxmlformats.org/officeDocument/2006/relationships/hyperlink" Target="#'2STRATEGIA'!K6"/><Relationship Id="rId9" Type="http://schemas.openxmlformats.org/officeDocument/2006/relationships/hyperlink" Target="#'8SPOLOCNOSTVYSLEDKY'!K6"/><Relationship Id="rId14" Type="http://schemas.openxmlformats.org/officeDocument/2006/relationships/hyperlink" Target="#UVOD!C3"/></Relationships>
</file>

<file path=xl/drawings/_rels/drawing13.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1VODCOVSTVO'!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1.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2STRATEGIA'!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3.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3ZAMESTNANCI'!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4.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4PARTNERSTVAZDROJE'!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5.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5PROCESY'!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6.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6OBCANZAKAZNIKVYSLEDKY'!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7.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19.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7ZAMESTNANCIVYSLEDKY'!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8.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2.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9.png"/><Relationship Id="rId3" Type="http://schemas.microsoft.com/office/2007/relationships/hdphoto" Target="../media/hdphoto1.wdp"/><Relationship Id="rId7" Type="http://schemas.openxmlformats.org/officeDocument/2006/relationships/image" Target="../media/image5.png"/><Relationship Id="rId12" Type="http://schemas.openxmlformats.org/officeDocument/2006/relationships/hyperlink" Target="#UVOD!C3"/><Relationship Id="rId2" Type="http://schemas.openxmlformats.org/officeDocument/2006/relationships/image" Target="../media/image1.png"/><Relationship Id="rId1" Type="http://schemas.openxmlformats.org/officeDocument/2006/relationships/hyperlink" Target="#'8PV'!G5"/><Relationship Id="rId6" Type="http://schemas.microsoft.com/office/2007/relationships/hdphoto" Target="../media/hdphoto2.wdp"/><Relationship Id="rId11" Type="http://schemas.microsoft.com/office/2007/relationships/hdphoto" Target="../media/hdphoto3.wdp"/><Relationship Id="rId5" Type="http://schemas.openxmlformats.org/officeDocument/2006/relationships/image" Target="../media/image2.png"/><Relationship Id="rId10" Type="http://schemas.openxmlformats.org/officeDocument/2006/relationships/image" Target="../media/image4.png"/><Relationship Id="rId4" Type="http://schemas.openxmlformats.org/officeDocument/2006/relationships/hyperlink" Target="#RAMEC!G20"/><Relationship Id="rId9" Type="http://schemas.openxmlformats.org/officeDocument/2006/relationships/hyperlink" Target="#SLOVNIK!A1"/></Relationships>
</file>

<file path=xl/drawings/_rels/drawing20.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8SPOLOCNOSTVYSLEDKY'!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19.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8" Type="http://schemas.openxmlformats.org/officeDocument/2006/relationships/hyperlink" Target="#UVOD!C3"/><Relationship Id="rId13" Type="http://schemas.openxmlformats.org/officeDocument/2006/relationships/hyperlink" Target="#'9KLUCOVEVYSLEDKY'!A1"/><Relationship Id="rId3" Type="http://schemas.openxmlformats.org/officeDocument/2006/relationships/image" Target="../media/image1.png"/><Relationship Id="rId7" Type="http://schemas.microsoft.com/office/2007/relationships/hdphoto" Target="../media/hdphoto2.wdp"/><Relationship Id="rId12" Type="http://schemas.microsoft.com/office/2007/relationships/hdphoto" Target="../media/hdphoto3.wdp"/><Relationship Id="rId2" Type="http://schemas.openxmlformats.org/officeDocument/2006/relationships/hyperlink" Target="#'8PV'!G5"/><Relationship Id="rId1" Type="http://schemas.openxmlformats.org/officeDocument/2006/relationships/image" Target="../media/image20.png"/><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RAMEC!G20"/><Relationship Id="rId10" Type="http://schemas.openxmlformats.org/officeDocument/2006/relationships/hyperlink" Target="#SLOVNIK!A1"/><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2.png"/></Relationships>
</file>

<file path=xl/drawings/_rels/drawing22.xml.rels><?xml version="1.0" encoding="UTF-8" standalone="yes"?>
<Relationships xmlns="http://schemas.openxmlformats.org/package/2006/relationships"><Relationship Id="rId8" Type="http://schemas.microsoft.com/office/2007/relationships/hdphoto" Target="../media/hdphoto2.wdp"/><Relationship Id="rId3" Type="http://schemas.openxmlformats.org/officeDocument/2006/relationships/hyperlink" Target="#'8PV'!G5"/><Relationship Id="rId7"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hyperlink" Target="#UVOD!C3"/><Relationship Id="rId6" Type="http://schemas.openxmlformats.org/officeDocument/2006/relationships/hyperlink" Target="#RAMEC!G20"/><Relationship Id="rId5" Type="http://schemas.microsoft.com/office/2007/relationships/hdphoto" Target="../media/hdphoto1.wdp"/><Relationship Id="rId10" Type="http://schemas.microsoft.com/office/2007/relationships/hdphoto" Target="../media/hdphoto4.wdp"/><Relationship Id="rId4" Type="http://schemas.openxmlformats.org/officeDocument/2006/relationships/image" Target="../media/image1.png"/><Relationship Id="rId9" Type="http://schemas.openxmlformats.org/officeDocument/2006/relationships/image" Target="../media/image5.png"/></Relationships>
</file>

<file path=xl/drawings/_rels/drawing23.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25.png"/><Relationship Id="rId18" Type="http://schemas.openxmlformats.org/officeDocument/2006/relationships/image" Target="../media/image4.png"/><Relationship Id="rId3" Type="http://schemas.openxmlformats.org/officeDocument/2006/relationships/hyperlink" Target="#'8PV'!G5"/><Relationship Id="rId21" Type="http://schemas.openxmlformats.org/officeDocument/2006/relationships/image" Target="../media/image30.png"/><Relationship Id="rId7" Type="http://schemas.openxmlformats.org/officeDocument/2006/relationships/image" Target="../media/image2.png"/><Relationship Id="rId12" Type="http://schemas.openxmlformats.org/officeDocument/2006/relationships/image" Target="../media/image24.png"/><Relationship Id="rId17" Type="http://schemas.openxmlformats.org/officeDocument/2006/relationships/hyperlink" Target="#SLOVNIK!A1"/><Relationship Id="rId25" Type="http://schemas.openxmlformats.org/officeDocument/2006/relationships/image" Target="../media/image34.png"/><Relationship Id="rId2" Type="http://schemas.openxmlformats.org/officeDocument/2006/relationships/image" Target="../media/image9.png"/><Relationship Id="rId16" Type="http://schemas.openxmlformats.org/officeDocument/2006/relationships/image" Target="../media/image28.png"/><Relationship Id="rId20" Type="http://schemas.openxmlformats.org/officeDocument/2006/relationships/image" Target="../media/image29.png"/><Relationship Id="rId1" Type="http://schemas.openxmlformats.org/officeDocument/2006/relationships/hyperlink" Target="#UVOD!C3"/><Relationship Id="rId6" Type="http://schemas.openxmlformats.org/officeDocument/2006/relationships/hyperlink" Target="#RAMEC!G20"/><Relationship Id="rId11" Type="http://schemas.openxmlformats.org/officeDocument/2006/relationships/image" Target="../media/image23.png"/><Relationship Id="rId24" Type="http://schemas.openxmlformats.org/officeDocument/2006/relationships/image" Target="../media/image33.png"/><Relationship Id="rId5" Type="http://schemas.microsoft.com/office/2007/relationships/hdphoto" Target="../media/hdphoto1.wdp"/><Relationship Id="rId15" Type="http://schemas.openxmlformats.org/officeDocument/2006/relationships/image" Target="../media/image27.png"/><Relationship Id="rId23" Type="http://schemas.openxmlformats.org/officeDocument/2006/relationships/image" Target="../media/image32.png"/><Relationship Id="rId10" Type="http://schemas.openxmlformats.org/officeDocument/2006/relationships/image" Target="../media/image22.png"/><Relationship Id="rId19" Type="http://schemas.microsoft.com/office/2007/relationships/hdphoto" Target="../media/hdphoto3.wdp"/><Relationship Id="rId4" Type="http://schemas.openxmlformats.org/officeDocument/2006/relationships/image" Target="../media/image1.png"/><Relationship Id="rId9" Type="http://schemas.openxmlformats.org/officeDocument/2006/relationships/image" Target="../media/image21.png"/><Relationship Id="rId14" Type="http://schemas.openxmlformats.org/officeDocument/2006/relationships/image" Target="../media/image26.png"/><Relationship Id="rId22"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8" Type="http://schemas.openxmlformats.org/officeDocument/2006/relationships/hyperlink" Target="#'8PV'!G5"/><Relationship Id="rId13" Type="http://schemas.microsoft.com/office/2007/relationships/hdphoto" Target="../media/hdphoto2.wdp"/><Relationship Id="rId3" Type="http://schemas.openxmlformats.org/officeDocument/2006/relationships/image" Target="../media/image37.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hyperlink" Target="#UVOD!C3"/><Relationship Id="rId11" Type="http://schemas.openxmlformats.org/officeDocument/2006/relationships/hyperlink" Target="#RAMEC!G20"/><Relationship Id="rId5" Type="http://schemas.openxmlformats.org/officeDocument/2006/relationships/image" Target="../media/image39.png"/><Relationship Id="rId10" Type="http://schemas.microsoft.com/office/2007/relationships/hdphoto" Target="../media/hdphoto1.wdp"/><Relationship Id="rId4" Type="http://schemas.openxmlformats.org/officeDocument/2006/relationships/image" Target="../media/image38.png"/><Relationship Id="rId9"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RAMEC!G20"/><Relationship Id="rId1" Type="http://schemas.openxmlformats.org/officeDocument/2006/relationships/chart" Target="../charts/chart1.xml"/><Relationship Id="rId6" Type="http://schemas.openxmlformats.org/officeDocument/2006/relationships/image" Target="../media/image9.png"/><Relationship Id="rId5" Type="http://schemas.openxmlformats.org/officeDocument/2006/relationships/hyperlink" Target="#UVOD!C3"/><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5.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6.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7.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8.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_rels/drawing9.xml.rels><?xml version="1.0" encoding="UTF-8" standalone="yes"?>
<Relationships xmlns="http://schemas.openxmlformats.org/package/2006/relationships"><Relationship Id="rId8" Type="http://schemas.microsoft.com/office/2007/relationships/hdphoto" Target="../media/hdphoto3.wdp"/><Relationship Id="rId3" Type="http://schemas.microsoft.com/office/2007/relationships/hdphoto" Target="../media/hdphoto1.wdp"/><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8PV'!B5"/><Relationship Id="rId6" Type="http://schemas.openxmlformats.org/officeDocument/2006/relationships/hyperlink" Target="#SLOVNIK!A1"/><Relationship Id="rId5" Type="http://schemas.openxmlformats.org/officeDocument/2006/relationships/image" Target="../media/image9.png"/><Relationship Id="rId4" Type="http://schemas.openxmlformats.org/officeDocument/2006/relationships/hyperlink" Target="#UVOD!C3"/></Relationships>
</file>

<file path=xl/drawings/drawing1.xml><?xml version="1.0" encoding="utf-8"?>
<xdr:wsDr xmlns:xdr="http://schemas.openxmlformats.org/drawingml/2006/spreadsheetDrawing" xmlns:a="http://schemas.openxmlformats.org/drawingml/2006/main">
  <xdr:twoCellAnchor>
    <xdr:from>
      <xdr:col>1</xdr:col>
      <xdr:colOff>36635</xdr:colOff>
      <xdr:row>6</xdr:row>
      <xdr:rowOff>95250</xdr:rowOff>
    </xdr:from>
    <xdr:to>
      <xdr:col>11</xdr:col>
      <xdr:colOff>608135</xdr:colOff>
      <xdr:row>23</xdr:row>
      <xdr:rowOff>124557</xdr:rowOff>
    </xdr:to>
    <xdr:sp macro="" textlink="">
      <xdr:nvSpPr>
        <xdr:cNvPr id="11" name="Rectangle 10">
          <a:extLst>
            <a:ext uri="{FF2B5EF4-FFF2-40B4-BE49-F238E27FC236}">
              <a16:creationId xmlns:a16="http://schemas.microsoft.com/office/drawing/2014/main" id="{3914C4CE-24D2-4D29-9AC8-834ADC872E29}"/>
            </a:ext>
          </a:extLst>
        </xdr:cNvPr>
        <xdr:cNvSpPr/>
      </xdr:nvSpPr>
      <xdr:spPr>
        <a:xfrm>
          <a:off x="725366" y="1194288"/>
          <a:ext cx="7458807" cy="314325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endParaRPr lang="en-US" sz="1100"/>
        </a:p>
      </xdr:txBody>
    </xdr:sp>
    <xdr:clientData/>
  </xdr:twoCellAnchor>
  <xdr:twoCellAnchor>
    <xdr:from>
      <xdr:col>3</xdr:col>
      <xdr:colOff>27841</xdr:colOff>
      <xdr:row>11</xdr:row>
      <xdr:rowOff>73269</xdr:rowOff>
    </xdr:from>
    <xdr:to>
      <xdr:col>11</xdr:col>
      <xdr:colOff>344365</xdr:colOff>
      <xdr:row>19</xdr:row>
      <xdr:rowOff>102578</xdr:rowOff>
    </xdr:to>
    <xdr:sp macro="" textlink="">
      <xdr:nvSpPr>
        <xdr:cNvPr id="31" name="Rectangle 30">
          <a:extLst>
            <a:ext uri="{FF2B5EF4-FFF2-40B4-BE49-F238E27FC236}">
              <a16:creationId xmlns:a16="http://schemas.microsoft.com/office/drawing/2014/main" id="{C3688B82-554F-4F6C-924D-0057DB631042}"/>
            </a:ext>
          </a:extLst>
        </xdr:cNvPr>
        <xdr:cNvSpPr/>
      </xdr:nvSpPr>
      <xdr:spPr>
        <a:xfrm>
          <a:off x="2094033" y="2088173"/>
          <a:ext cx="5826370" cy="1494693"/>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endParaRPr lang="en-US" sz="1100"/>
        </a:p>
      </xdr:txBody>
    </xdr:sp>
    <xdr:clientData/>
  </xdr:twoCellAnchor>
  <xdr:twoCellAnchor>
    <xdr:from>
      <xdr:col>1</xdr:col>
      <xdr:colOff>5864</xdr:colOff>
      <xdr:row>0</xdr:row>
      <xdr:rowOff>65942</xdr:rowOff>
    </xdr:from>
    <xdr:to>
      <xdr:col>4</xdr:col>
      <xdr:colOff>263772</xdr:colOff>
      <xdr:row>7</xdr:row>
      <xdr:rowOff>8792</xdr:rowOff>
    </xdr:to>
    <xdr:sp macro="" textlink="">
      <xdr:nvSpPr>
        <xdr:cNvPr id="27" name="Rectangle 26">
          <a:extLst>
            <a:ext uri="{FF2B5EF4-FFF2-40B4-BE49-F238E27FC236}">
              <a16:creationId xmlns:a16="http://schemas.microsoft.com/office/drawing/2014/main" id="{89F8039E-496B-43A7-B508-EC02B7AFF223}"/>
            </a:ext>
          </a:extLst>
        </xdr:cNvPr>
        <xdr:cNvSpPr/>
      </xdr:nvSpPr>
      <xdr:spPr>
        <a:xfrm>
          <a:off x="694595" y="65942"/>
          <a:ext cx="2324100" cy="122506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endParaRPr lang="en-US" sz="1100"/>
        </a:p>
      </xdr:txBody>
    </xdr:sp>
    <xdr:clientData/>
  </xdr:twoCellAnchor>
  <xdr:twoCellAnchor>
    <xdr:from>
      <xdr:col>1</xdr:col>
      <xdr:colOff>234460</xdr:colOff>
      <xdr:row>24</xdr:row>
      <xdr:rowOff>1331</xdr:rowOff>
    </xdr:from>
    <xdr:to>
      <xdr:col>11</xdr:col>
      <xdr:colOff>681404</xdr:colOff>
      <xdr:row>31</xdr:row>
      <xdr:rowOff>14653</xdr:rowOff>
    </xdr:to>
    <xdr:sp macro="" textlink="">
      <xdr:nvSpPr>
        <xdr:cNvPr id="2" name="Rectangle 1">
          <a:extLst>
            <a:ext uri="{FF2B5EF4-FFF2-40B4-BE49-F238E27FC236}">
              <a16:creationId xmlns:a16="http://schemas.microsoft.com/office/drawing/2014/main" id="{D336EAD6-D3C6-49AE-9D41-E8324AC53557}"/>
            </a:ext>
          </a:extLst>
        </xdr:cNvPr>
        <xdr:cNvSpPr/>
      </xdr:nvSpPr>
      <xdr:spPr>
        <a:xfrm>
          <a:off x="918528" y="4365513"/>
          <a:ext cx="7287626" cy="1286208"/>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281751</xdr:colOff>
      <xdr:row>11</xdr:row>
      <xdr:rowOff>171182</xdr:rowOff>
    </xdr:from>
    <xdr:to>
      <xdr:col>4</xdr:col>
      <xdr:colOff>366345</xdr:colOff>
      <xdr:row>15</xdr:row>
      <xdr:rowOff>7327</xdr:rowOff>
    </xdr:to>
    <xdr:pic>
      <xdr:nvPicPr>
        <xdr:cNvPr id="3" name="Picture 2">
          <a:hlinkClick xmlns:r="http://schemas.openxmlformats.org/officeDocument/2006/relationships" r:id="rId1" tooltip="Prejsť na &quot;Analýza 8 princípov výnimočnosti&quot;"/>
          <a:extLst>
            <a:ext uri="{FF2B5EF4-FFF2-40B4-BE49-F238E27FC236}">
              <a16:creationId xmlns:a16="http://schemas.microsoft.com/office/drawing/2014/main" id="{DB76A98B-97B2-4C97-9E6F-796FF90418BC}"/>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2347943" y="2186086"/>
          <a:ext cx="773325" cy="568837"/>
        </a:xfrm>
        <a:prstGeom prst="rect">
          <a:avLst/>
        </a:prstGeom>
        <a:ln>
          <a:noFill/>
        </a:ln>
        <a:effectLst>
          <a:outerShdw blurRad="190500" algn="tl" rotWithShape="0">
            <a:srgbClr val="000000">
              <a:alpha val="70000"/>
            </a:srgbClr>
          </a:outerShdw>
        </a:effectLst>
      </xdr:spPr>
    </xdr:pic>
    <xdr:clientData/>
  </xdr:twoCellAnchor>
  <xdr:twoCellAnchor editAs="oneCell">
    <xdr:from>
      <xdr:col>3</xdr:col>
      <xdr:colOff>359686</xdr:colOff>
      <xdr:row>16</xdr:row>
      <xdr:rowOff>44628</xdr:rowOff>
    </xdr:from>
    <xdr:to>
      <xdr:col>4</xdr:col>
      <xdr:colOff>300405</xdr:colOff>
      <xdr:row>18</xdr:row>
      <xdr:rowOff>153864</xdr:rowOff>
    </xdr:to>
    <xdr:pic>
      <xdr:nvPicPr>
        <xdr:cNvPr id="4" name="Picture 3">
          <a:hlinkClick xmlns:r="http://schemas.openxmlformats.org/officeDocument/2006/relationships" r:id="rId4" tooltip="Prejsť na &quot;Kritériá Modelu CAF&quot;"/>
          <a:extLst>
            <a:ext uri="{FF2B5EF4-FFF2-40B4-BE49-F238E27FC236}">
              <a16:creationId xmlns:a16="http://schemas.microsoft.com/office/drawing/2014/main" id="{839CCDE3-08CA-4C54-816C-8123B85D7A8D}"/>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20000" contrast="-40000"/>
                  </a14:imgEffect>
                </a14:imgLayer>
              </a14:imgProps>
            </a:ext>
          </a:extLst>
        </a:blip>
        <a:stretch>
          <a:fillRect/>
        </a:stretch>
      </xdr:blipFill>
      <xdr:spPr>
        <a:xfrm>
          <a:off x="2425878" y="2975397"/>
          <a:ext cx="629450" cy="475582"/>
        </a:xfrm>
        <a:prstGeom prst="rect">
          <a:avLst/>
        </a:prstGeom>
        <a:ln>
          <a:noFill/>
        </a:ln>
        <a:effectLst>
          <a:outerShdw blurRad="190500" algn="tl" rotWithShape="0">
            <a:srgbClr val="000000">
              <a:alpha val="70000"/>
            </a:srgbClr>
          </a:outerShdw>
        </a:effectLst>
      </xdr:spPr>
    </xdr:pic>
    <xdr:clientData/>
  </xdr:twoCellAnchor>
  <xdr:twoCellAnchor>
    <xdr:from>
      <xdr:col>0</xdr:col>
      <xdr:colOff>0</xdr:colOff>
      <xdr:row>0</xdr:row>
      <xdr:rowOff>0</xdr:rowOff>
    </xdr:from>
    <xdr:to>
      <xdr:col>1</xdr:col>
      <xdr:colOff>7330</xdr:colOff>
      <xdr:row>21</xdr:row>
      <xdr:rowOff>7327</xdr:rowOff>
    </xdr:to>
    <xdr:sp macro="" textlink="">
      <xdr:nvSpPr>
        <xdr:cNvPr id="8" name="Rectangle 7">
          <a:extLst>
            <a:ext uri="{FF2B5EF4-FFF2-40B4-BE49-F238E27FC236}">
              <a16:creationId xmlns:a16="http://schemas.microsoft.com/office/drawing/2014/main" id="{B6454DFC-05D1-46FC-9083-37C945598A08}"/>
            </a:ext>
          </a:extLst>
        </xdr:cNvPr>
        <xdr:cNvSpPr>
          <a:spLocks noChangeAspect="1"/>
        </xdr:cNvSpPr>
      </xdr:nvSpPr>
      <xdr:spPr>
        <a:xfrm rot="16200000">
          <a:off x="-1557336" y="1557336"/>
          <a:ext cx="3807802" cy="693130"/>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201025</xdr:colOff>
      <xdr:row>7</xdr:row>
      <xdr:rowOff>75797</xdr:rowOff>
    </xdr:from>
    <xdr:to>
      <xdr:col>3</xdr:col>
      <xdr:colOff>23181</xdr:colOff>
      <xdr:row>10</xdr:row>
      <xdr:rowOff>155062</xdr:rowOff>
    </xdr:to>
    <xdr:sp macro="" textlink="">
      <xdr:nvSpPr>
        <xdr:cNvPr id="9" name="Arrow: Right 8">
          <a:extLst>
            <a:ext uri="{FF2B5EF4-FFF2-40B4-BE49-F238E27FC236}">
              <a16:creationId xmlns:a16="http://schemas.microsoft.com/office/drawing/2014/main" id="{664E223C-9735-45FE-81EF-876908EED7EC}"/>
            </a:ext>
          </a:extLst>
        </xdr:cNvPr>
        <xdr:cNvSpPr/>
      </xdr:nvSpPr>
      <xdr:spPr>
        <a:xfrm rot="669305">
          <a:off x="889756" y="1358009"/>
          <a:ext cx="1199617" cy="628784"/>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Začnite TU</a:t>
          </a:r>
          <a:endParaRPr lang="en-US" sz="1100"/>
        </a:p>
      </xdr:txBody>
    </xdr:sp>
    <xdr:clientData fPrintsWithSheet="0"/>
  </xdr:twoCellAnchor>
  <xdr:twoCellAnchor>
    <xdr:from>
      <xdr:col>4</xdr:col>
      <xdr:colOff>518747</xdr:colOff>
      <xdr:row>16</xdr:row>
      <xdr:rowOff>137745</xdr:rowOff>
    </xdr:from>
    <xdr:to>
      <xdr:col>8</xdr:col>
      <xdr:colOff>36634</xdr:colOff>
      <xdr:row>18</xdr:row>
      <xdr:rowOff>131884</xdr:rowOff>
    </xdr:to>
    <xdr:sp macro="" textlink="">
      <xdr:nvSpPr>
        <xdr:cNvPr id="12" name="TextBox 11">
          <a:extLst>
            <a:ext uri="{FF2B5EF4-FFF2-40B4-BE49-F238E27FC236}">
              <a16:creationId xmlns:a16="http://schemas.microsoft.com/office/drawing/2014/main" id="{608C200B-4081-4D44-85F8-DFD9DA756F92}"/>
            </a:ext>
          </a:extLst>
        </xdr:cNvPr>
        <xdr:cNvSpPr txBox="1"/>
      </xdr:nvSpPr>
      <xdr:spPr>
        <a:xfrm>
          <a:off x="3273670" y="3068514"/>
          <a:ext cx="2272810" cy="36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Hodnotenie kritérií modelu</a:t>
          </a:r>
          <a:endParaRPr lang="en-US" sz="1400">
            <a:solidFill>
              <a:srgbClr val="960000"/>
            </a:solidFill>
          </a:endParaRPr>
        </a:p>
      </xdr:txBody>
    </xdr:sp>
    <xdr:clientData/>
  </xdr:twoCellAnchor>
  <xdr:twoCellAnchor editAs="oneCell">
    <xdr:from>
      <xdr:col>3</xdr:col>
      <xdr:colOff>410306</xdr:colOff>
      <xdr:row>8</xdr:row>
      <xdr:rowOff>58617</xdr:rowOff>
    </xdr:from>
    <xdr:to>
      <xdr:col>4</xdr:col>
      <xdr:colOff>234460</xdr:colOff>
      <xdr:row>11</xdr:row>
      <xdr:rowOff>14656</xdr:rowOff>
    </xdr:to>
    <xdr:pic>
      <xdr:nvPicPr>
        <xdr:cNvPr id="14" name="Picture 13">
          <a:hlinkClick xmlns:r="http://schemas.openxmlformats.org/officeDocument/2006/relationships" r:id="rId7" tooltip="Základné informácie o hodnotenej organizácii"/>
          <a:extLst>
            <a:ext uri="{FF2B5EF4-FFF2-40B4-BE49-F238E27FC236}">
              <a16:creationId xmlns:a16="http://schemas.microsoft.com/office/drawing/2014/main" id="{CAACD82C-7CCD-4E06-A079-792B1A1DFDC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476498" y="1524002"/>
          <a:ext cx="512885" cy="505558"/>
        </a:xfrm>
        <a:prstGeom prst="rect">
          <a:avLst/>
        </a:prstGeom>
        <a:noFill/>
        <a:ln>
          <a:noFill/>
        </a:ln>
        <a:effectLst>
          <a:outerShdw blurRad="266700" sx="102000" sy="102000" algn="ctr" rotWithShape="0">
            <a:prstClr val="black">
              <a:alpha val="70000"/>
            </a:prstClr>
          </a:outerShdw>
        </a:effectLst>
      </xdr:spPr>
    </xdr:pic>
    <xdr:clientData/>
  </xdr:twoCellAnchor>
  <xdr:twoCellAnchor editAs="oneCell">
    <xdr:from>
      <xdr:col>3</xdr:col>
      <xdr:colOff>301072</xdr:colOff>
      <xdr:row>24</xdr:row>
      <xdr:rowOff>1999</xdr:rowOff>
    </xdr:from>
    <xdr:to>
      <xdr:col>4</xdr:col>
      <xdr:colOff>376931</xdr:colOff>
      <xdr:row>27</xdr:row>
      <xdr:rowOff>96556</xdr:rowOff>
    </xdr:to>
    <xdr:pic>
      <xdr:nvPicPr>
        <xdr:cNvPr id="15" name="Picture 14">
          <a:hlinkClick xmlns:r="http://schemas.openxmlformats.org/officeDocument/2006/relationships" r:id="rId9" tooltip="Vysvetlenie základných pojmov - SLOVNÍK"/>
          <a:extLst>
            <a:ext uri="{FF2B5EF4-FFF2-40B4-BE49-F238E27FC236}">
              <a16:creationId xmlns:a16="http://schemas.microsoft.com/office/drawing/2014/main" id="{293778A7-0DDE-4A5C-9E91-EC787FF02817}"/>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353277" y="4366181"/>
          <a:ext cx="759927" cy="640080"/>
        </a:xfrm>
        <a:prstGeom prst="rect">
          <a:avLst/>
        </a:prstGeom>
        <a:effectLst>
          <a:outerShdw blurRad="215900" sx="109000" sy="109000" algn="ctr" rotWithShape="0">
            <a:prstClr val="black">
              <a:alpha val="50000"/>
            </a:prstClr>
          </a:outerShdw>
        </a:effectLst>
      </xdr:spPr>
    </xdr:pic>
    <xdr:clientData/>
  </xdr:twoCellAnchor>
  <xdr:twoCellAnchor>
    <xdr:from>
      <xdr:col>4</xdr:col>
      <xdr:colOff>546590</xdr:colOff>
      <xdr:row>8</xdr:row>
      <xdr:rowOff>128952</xdr:rowOff>
    </xdr:from>
    <xdr:to>
      <xdr:col>10</xdr:col>
      <xdr:colOff>490903</xdr:colOff>
      <xdr:row>10</xdr:row>
      <xdr:rowOff>123091</xdr:rowOff>
    </xdr:to>
    <xdr:sp macro="" textlink="">
      <xdr:nvSpPr>
        <xdr:cNvPr id="13" name="TextBox 12">
          <a:extLst>
            <a:ext uri="{FF2B5EF4-FFF2-40B4-BE49-F238E27FC236}">
              <a16:creationId xmlns:a16="http://schemas.microsoft.com/office/drawing/2014/main" id="{F983B7FC-BA40-4FDC-8745-FB6C7E5B53F7}"/>
            </a:ext>
          </a:extLst>
        </xdr:cNvPr>
        <xdr:cNvSpPr txBox="1"/>
      </xdr:nvSpPr>
      <xdr:spPr>
        <a:xfrm>
          <a:off x="3301513" y="1594337"/>
          <a:ext cx="4076698" cy="36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Základné informácie o hodnotenej</a:t>
          </a:r>
          <a:r>
            <a:rPr lang="sk-SK" sz="1400" baseline="0">
              <a:solidFill>
                <a:srgbClr val="960000"/>
              </a:solidFill>
            </a:rPr>
            <a:t> organizácii</a:t>
          </a:r>
          <a:endParaRPr lang="en-US" sz="1400">
            <a:solidFill>
              <a:srgbClr val="960000"/>
            </a:solidFill>
          </a:endParaRPr>
        </a:p>
      </xdr:txBody>
    </xdr:sp>
    <xdr:clientData/>
  </xdr:twoCellAnchor>
  <xdr:twoCellAnchor>
    <xdr:from>
      <xdr:col>4</xdr:col>
      <xdr:colOff>524610</xdr:colOff>
      <xdr:row>12</xdr:row>
      <xdr:rowOff>121626</xdr:rowOff>
    </xdr:from>
    <xdr:to>
      <xdr:col>9</xdr:col>
      <xdr:colOff>395654</xdr:colOff>
      <xdr:row>14</xdr:row>
      <xdr:rowOff>115765</xdr:rowOff>
    </xdr:to>
    <xdr:sp macro="" textlink="">
      <xdr:nvSpPr>
        <xdr:cNvPr id="16" name="TextBox 15">
          <a:extLst>
            <a:ext uri="{FF2B5EF4-FFF2-40B4-BE49-F238E27FC236}">
              <a16:creationId xmlns:a16="http://schemas.microsoft.com/office/drawing/2014/main" id="{D9080075-25FE-4DB7-AC58-DB601A1E7B01}"/>
            </a:ext>
          </a:extLst>
        </xdr:cNvPr>
        <xdr:cNvSpPr txBox="1"/>
      </xdr:nvSpPr>
      <xdr:spPr>
        <a:xfrm>
          <a:off x="3279533" y="2319703"/>
          <a:ext cx="3314698" cy="36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Hodnotenie princípov výnimočnosti</a:t>
          </a:r>
          <a:endParaRPr lang="en-US" sz="1400">
            <a:solidFill>
              <a:srgbClr val="960000"/>
            </a:solidFill>
          </a:endParaRPr>
        </a:p>
      </xdr:txBody>
    </xdr:sp>
    <xdr:clientData/>
  </xdr:twoCellAnchor>
  <xdr:twoCellAnchor>
    <xdr:from>
      <xdr:col>4</xdr:col>
      <xdr:colOff>514617</xdr:colOff>
      <xdr:row>24</xdr:row>
      <xdr:rowOff>169585</xdr:rowOff>
    </xdr:from>
    <xdr:to>
      <xdr:col>8</xdr:col>
      <xdr:colOff>32504</xdr:colOff>
      <xdr:row>26</xdr:row>
      <xdr:rowOff>163724</xdr:rowOff>
    </xdr:to>
    <xdr:sp macro="" textlink="">
      <xdr:nvSpPr>
        <xdr:cNvPr id="17" name="TextBox 16">
          <a:extLst>
            <a:ext uri="{FF2B5EF4-FFF2-40B4-BE49-F238E27FC236}">
              <a16:creationId xmlns:a16="http://schemas.microsoft.com/office/drawing/2014/main" id="{B8F832A6-10FB-4B94-864E-DE4755B6DC79}"/>
            </a:ext>
          </a:extLst>
        </xdr:cNvPr>
        <xdr:cNvSpPr txBox="1"/>
      </xdr:nvSpPr>
      <xdr:spPr>
        <a:xfrm>
          <a:off x="3250890" y="4533767"/>
          <a:ext cx="2254159" cy="357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Slovník</a:t>
          </a:r>
          <a:r>
            <a:rPr lang="sk-SK" sz="1400" baseline="0">
              <a:solidFill>
                <a:srgbClr val="960000"/>
              </a:solidFill>
            </a:rPr>
            <a:t> používaných pojmov</a:t>
          </a:r>
          <a:endParaRPr lang="en-US" sz="1400">
            <a:solidFill>
              <a:srgbClr val="960000"/>
            </a:solidFill>
          </a:endParaRPr>
        </a:p>
      </xdr:txBody>
    </xdr:sp>
    <xdr:clientData/>
  </xdr:twoCellAnchor>
  <xdr:twoCellAnchor editAs="oneCell">
    <xdr:from>
      <xdr:col>3</xdr:col>
      <xdr:colOff>246456</xdr:colOff>
      <xdr:row>0</xdr:row>
      <xdr:rowOff>51289</xdr:rowOff>
    </xdr:from>
    <xdr:to>
      <xdr:col>7</xdr:col>
      <xdr:colOff>520213</xdr:colOff>
      <xdr:row>5</xdr:row>
      <xdr:rowOff>171498</xdr:rowOff>
    </xdr:to>
    <xdr:pic>
      <xdr:nvPicPr>
        <xdr:cNvPr id="5" name="Picture 4">
          <a:extLst>
            <a:ext uri="{FF2B5EF4-FFF2-40B4-BE49-F238E27FC236}">
              <a16:creationId xmlns:a16="http://schemas.microsoft.com/office/drawing/2014/main" id="{44273DD0-5A9A-43E0-AE91-0030CB2C43A3}"/>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9662" b="89855" l="3306" r="97355">
                      <a14:foregroundMark x1="4628" y1="23671" x2="2975" y2="49275"/>
                      <a14:foregroundMark x1="2975" y1="49275" x2="5124" y2="73430"/>
                      <a14:foregroundMark x1="5124" y1="73430" x2="12727" y2="83575"/>
                      <a14:foregroundMark x1="12727" y1="83575" x2="22975" y2="81643"/>
                      <a14:foregroundMark x1="22975" y1="81643" x2="40496" y2="82609"/>
                      <a14:foregroundMark x1="40496" y1="82609" x2="48760" y2="93720"/>
                      <a14:foregroundMark x1="48760" y1="93720" x2="54050" y2="72947"/>
                      <a14:foregroundMark x1="54050" y1="72947" x2="56529" y2="48309"/>
                      <a14:foregroundMark x1="56529" y1="48309" x2="49587" y2="29952"/>
                      <a14:foregroundMark x1="49587" y1="29952" x2="4793" y2="24638"/>
                      <a14:foregroundMark x1="3636" y1="48309" x2="2810" y2="73430"/>
                      <a14:foregroundMark x1="2810" y1="73430" x2="11240" y2="81643"/>
                      <a14:foregroundMark x1="11240" y1="81643" x2="18017" y2="68116"/>
                      <a14:foregroundMark x1="18017" y1="68116" x2="21818" y2="42995"/>
                      <a14:foregroundMark x1="21818" y1="42995" x2="14876" y2="23671"/>
                      <a14:foregroundMark x1="14876" y1="23671" x2="6777" y2="29952"/>
                      <a14:foregroundMark x1="6777" y1="29952" x2="3636" y2="47826"/>
                      <a14:foregroundMark x1="24463" y1="34783" x2="15868" y2="30435"/>
                      <a14:foregroundMark x1="15868" y1="30435" x2="7769" y2="41063"/>
                      <a14:foregroundMark x1="7769" y1="41063" x2="6777" y2="66184"/>
                      <a14:foregroundMark x1="6777" y1="66184" x2="24959" y2="76812"/>
                      <a14:foregroundMark x1="24959" y1="76812" x2="42149" y2="78261"/>
                      <a14:foregroundMark x1="42149" y1="78261" x2="50744" y2="75845"/>
                      <a14:foregroundMark x1="50744" y1="75845" x2="48926" y2="49275"/>
                      <a14:foregroundMark x1="48926" y1="49275" x2="41488" y2="38647"/>
                      <a14:foregroundMark x1="41488" y1="38647" x2="23967" y2="33816"/>
                      <a14:foregroundMark x1="23967" y1="33816" x2="23306" y2="32850"/>
                      <a14:foregroundMark x1="69421" y1="28019" x2="77190" y2="15459"/>
                      <a14:foregroundMark x1="77190" y1="15459" x2="86116" y2="14493"/>
                      <a14:foregroundMark x1="86116" y1="14493" x2="94876" y2="19807"/>
                      <a14:foregroundMark x1="94876" y1="19807" x2="97851" y2="43961"/>
                      <a14:foregroundMark x1="97851" y1="43961" x2="98017" y2="68599"/>
                      <a14:foregroundMark x1="98017" y1="68599" x2="94050" y2="90338"/>
                      <a14:foregroundMark x1="94050" y1="90338" x2="85785" y2="88889"/>
                      <a14:foregroundMark x1="85785" y1="88889" x2="68760" y2="75362"/>
                      <a14:foregroundMark x1="68760" y1="75362" x2="64298" y2="54106"/>
                      <a14:foregroundMark x1="64298" y1="54106" x2="67603" y2="31401"/>
                      <a14:foregroundMark x1="67603" y1="31401" x2="67603" y2="27536"/>
                      <a14:foregroundMark x1="91736" y1="28019" x2="89091" y2="54589"/>
                      <a14:foregroundMark x1="89091" y1="54589" x2="96364" y2="67150"/>
                      <a14:foregroundMark x1="96364" y1="67150" x2="97355" y2="41063"/>
                      <a14:foregroundMark x1="97355" y1="41063" x2="91074" y2="24638"/>
                      <a14:foregroundMark x1="91074" y1="24638" x2="90248" y2="27536"/>
                      <a14:foregroundMark x1="95372" y1="49758" x2="94876" y2="50242"/>
                      <a14:foregroundMark x1="93223" y1="56522" x2="93058" y2="55556"/>
                      <a14:foregroundMark x1="34050" y1="78261" x2="35372" y2="54106"/>
                      <a14:foregroundMark x1="35372" y1="54106" x2="38678" y2="77295"/>
                      <a14:foregroundMark x1="38678" y1="77295" x2="34545" y2="78744"/>
                    </a14:backgroundRemoval>
                  </a14:imgEffect>
                </a14:imgLayer>
              </a14:imgProps>
            </a:ext>
          </a:extLst>
        </a:blip>
        <a:stretch>
          <a:fillRect/>
        </a:stretch>
      </xdr:blipFill>
      <xdr:spPr>
        <a:xfrm>
          <a:off x="2312648" y="51289"/>
          <a:ext cx="3028680" cy="1036074"/>
        </a:xfrm>
        <a:prstGeom prst="rect">
          <a:avLst/>
        </a:prstGeom>
      </xdr:spPr>
    </xdr:pic>
    <xdr:clientData/>
  </xdr:twoCellAnchor>
  <xdr:twoCellAnchor>
    <xdr:from>
      <xdr:col>1</xdr:col>
      <xdr:colOff>249115</xdr:colOff>
      <xdr:row>0</xdr:row>
      <xdr:rowOff>80597</xdr:rowOff>
    </xdr:from>
    <xdr:to>
      <xdr:col>2</xdr:col>
      <xdr:colOff>652095</xdr:colOff>
      <xdr:row>6</xdr:row>
      <xdr:rowOff>80597</xdr:rowOff>
    </xdr:to>
    <xdr:grpSp>
      <xdr:nvGrpSpPr>
        <xdr:cNvPr id="32" name="Group 31">
          <a:extLst>
            <a:ext uri="{FF2B5EF4-FFF2-40B4-BE49-F238E27FC236}">
              <a16:creationId xmlns:a16="http://schemas.microsoft.com/office/drawing/2014/main" id="{B149B501-C142-490E-8926-14685C8F291C}"/>
            </a:ext>
          </a:extLst>
        </xdr:cNvPr>
        <xdr:cNvGrpSpPr/>
      </xdr:nvGrpSpPr>
      <xdr:grpSpPr>
        <a:xfrm>
          <a:off x="933183" y="80597"/>
          <a:ext cx="1087048" cy="1091045"/>
          <a:chOff x="886558" y="95251"/>
          <a:chExt cx="1091711" cy="1099038"/>
        </a:xfrm>
      </xdr:grpSpPr>
      <xdr:pic>
        <xdr:nvPicPr>
          <xdr:cNvPr id="6" name="Picture 5">
            <a:extLst>
              <a:ext uri="{FF2B5EF4-FFF2-40B4-BE49-F238E27FC236}">
                <a16:creationId xmlns:a16="http://schemas.microsoft.com/office/drawing/2014/main" id="{51CD6B98-ADFB-4367-9DA1-F5D51BE2656D}"/>
              </a:ext>
            </a:extLst>
          </xdr:cNvPr>
          <xdr:cNvPicPr>
            <a:picLocks noChangeAspect="1"/>
          </xdr:cNvPicPr>
        </xdr:nvPicPr>
        <xdr:blipFill>
          <a:blip xmlns:r="http://schemas.openxmlformats.org/officeDocument/2006/relationships" r:embed="rId14">
            <a:duotone>
              <a:schemeClr val="bg2">
                <a:shade val="45000"/>
                <a:satMod val="135000"/>
              </a:schemeClr>
              <a:prstClr val="white"/>
            </a:duotone>
            <a:extLst>
              <a:ext uri="{BEBA8EAE-BF5A-486C-A8C5-ECC9F3942E4B}">
                <a14:imgProps xmlns:a14="http://schemas.microsoft.com/office/drawing/2010/main">
                  <a14:imgLayer r:embed="rId15">
                    <a14:imgEffect>
                      <a14:saturation sat="400000"/>
                    </a14:imgEffect>
                  </a14:imgLayer>
                </a14:imgProps>
              </a:ext>
            </a:extLst>
          </a:blip>
          <a:stretch>
            <a:fillRect/>
          </a:stretch>
        </xdr:blipFill>
        <xdr:spPr>
          <a:xfrm>
            <a:off x="886558" y="95251"/>
            <a:ext cx="1051556" cy="1099038"/>
          </a:xfrm>
          <a:prstGeom prst="rect">
            <a:avLst/>
          </a:prstGeom>
        </xdr:spPr>
      </xdr:pic>
      <xdr:sp macro="" textlink="">
        <xdr:nvSpPr>
          <xdr:cNvPr id="7" name="TextBox 6">
            <a:extLst>
              <a:ext uri="{FF2B5EF4-FFF2-40B4-BE49-F238E27FC236}">
                <a16:creationId xmlns:a16="http://schemas.microsoft.com/office/drawing/2014/main" id="{5E0D2C74-730B-472A-BEEC-869AFCA51C11}"/>
              </a:ext>
            </a:extLst>
          </xdr:cNvPr>
          <xdr:cNvSpPr txBox="1"/>
        </xdr:nvSpPr>
        <xdr:spPr>
          <a:xfrm>
            <a:off x="915865" y="395654"/>
            <a:ext cx="1062404" cy="417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2400" b="1">
                <a:gradFill flip="none" rotWithShape="1">
                  <a:gsLst>
                    <a:gs pos="0">
                      <a:srgbClr val="960000">
                        <a:shade val="30000"/>
                        <a:satMod val="115000"/>
                      </a:srgbClr>
                    </a:gs>
                    <a:gs pos="50000">
                      <a:srgbClr val="960000">
                        <a:shade val="67500"/>
                        <a:satMod val="115000"/>
                      </a:srgbClr>
                    </a:gs>
                    <a:gs pos="100000">
                      <a:srgbClr val="960000">
                        <a:shade val="100000"/>
                        <a:satMod val="115000"/>
                      </a:srgbClr>
                    </a:gs>
                  </a:gsLst>
                  <a:lin ang="2700000" scaled="1"/>
                  <a:tileRect/>
                </a:gradFill>
              </a:rPr>
              <a:t>ÚVOD</a:t>
            </a:r>
            <a:endParaRPr lang="en-US" sz="2400" b="1">
              <a:gradFill flip="none" rotWithShape="1">
                <a:gsLst>
                  <a:gs pos="0">
                    <a:srgbClr val="960000">
                      <a:shade val="30000"/>
                      <a:satMod val="115000"/>
                    </a:srgbClr>
                  </a:gs>
                  <a:gs pos="50000">
                    <a:srgbClr val="960000">
                      <a:shade val="67500"/>
                      <a:satMod val="115000"/>
                    </a:srgbClr>
                  </a:gs>
                  <a:gs pos="100000">
                    <a:srgbClr val="960000">
                      <a:shade val="100000"/>
                      <a:satMod val="115000"/>
                    </a:srgbClr>
                  </a:gs>
                </a:gsLst>
                <a:lin ang="2700000" scaled="1"/>
                <a:tileRect/>
              </a:gradFill>
            </a:endParaRPr>
          </a:p>
        </xdr:txBody>
      </xdr:sp>
    </xdr:grpSp>
    <xdr:clientData/>
  </xdr:twoCellAnchor>
  <xdr:twoCellAnchor>
    <xdr:from>
      <xdr:col>1</xdr:col>
      <xdr:colOff>214214</xdr:colOff>
      <xdr:row>15</xdr:row>
      <xdr:rowOff>59679</xdr:rowOff>
    </xdr:from>
    <xdr:to>
      <xdr:col>3</xdr:col>
      <xdr:colOff>36370</xdr:colOff>
      <xdr:row>18</xdr:row>
      <xdr:rowOff>138944</xdr:rowOff>
    </xdr:to>
    <xdr:sp macro="" textlink="">
      <xdr:nvSpPr>
        <xdr:cNvPr id="28" name="Arrow: Right 27">
          <a:extLst>
            <a:ext uri="{FF2B5EF4-FFF2-40B4-BE49-F238E27FC236}">
              <a16:creationId xmlns:a16="http://schemas.microsoft.com/office/drawing/2014/main" id="{4B629B1D-72DF-4428-B9C1-3D26AA2D9F85}"/>
            </a:ext>
          </a:extLst>
        </xdr:cNvPr>
        <xdr:cNvSpPr/>
      </xdr:nvSpPr>
      <xdr:spPr>
        <a:xfrm rot="20998718">
          <a:off x="902945" y="2807275"/>
          <a:ext cx="1199617" cy="628784"/>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Hodnotenie</a:t>
          </a:r>
          <a:endParaRPr lang="en-US" sz="1100"/>
        </a:p>
      </xdr:txBody>
    </xdr:sp>
    <xdr:clientData fPrintsWithSheet="0"/>
  </xdr:twoCellAnchor>
  <xdr:twoCellAnchor>
    <xdr:from>
      <xdr:col>3</xdr:col>
      <xdr:colOff>139212</xdr:colOff>
      <xdr:row>6</xdr:row>
      <xdr:rowOff>146538</xdr:rowOff>
    </xdr:from>
    <xdr:to>
      <xdr:col>4</xdr:col>
      <xdr:colOff>505558</xdr:colOff>
      <xdr:row>31</xdr:row>
      <xdr:rowOff>103908</xdr:rowOff>
    </xdr:to>
    <xdr:sp macro="" textlink="">
      <xdr:nvSpPr>
        <xdr:cNvPr id="10" name="Rectangle 9">
          <a:extLst>
            <a:ext uri="{FF2B5EF4-FFF2-40B4-BE49-F238E27FC236}">
              <a16:creationId xmlns:a16="http://schemas.microsoft.com/office/drawing/2014/main" id="{6C7BEC09-CAD4-464A-B46E-D79AC7B70D7F}"/>
            </a:ext>
          </a:extLst>
        </xdr:cNvPr>
        <xdr:cNvSpPr/>
      </xdr:nvSpPr>
      <xdr:spPr>
        <a:xfrm>
          <a:off x="2191417" y="1237583"/>
          <a:ext cx="1050414" cy="4503393"/>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523144</xdr:colOff>
      <xdr:row>20</xdr:row>
      <xdr:rowOff>156794</xdr:rowOff>
    </xdr:from>
    <xdr:to>
      <xdr:col>10</xdr:col>
      <xdr:colOff>467457</xdr:colOff>
      <xdr:row>22</xdr:row>
      <xdr:rowOff>150933</xdr:rowOff>
    </xdr:to>
    <xdr:sp macro="" textlink="">
      <xdr:nvSpPr>
        <xdr:cNvPr id="24" name="TextBox 23">
          <a:extLst>
            <a:ext uri="{FF2B5EF4-FFF2-40B4-BE49-F238E27FC236}">
              <a16:creationId xmlns:a16="http://schemas.microsoft.com/office/drawing/2014/main" id="{136AF6EF-3BFB-44AE-9A03-39ABBE544FCE}"/>
            </a:ext>
          </a:extLst>
        </xdr:cNvPr>
        <xdr:cNvSpPr txBox="1"/>
      </xdr:nvSpPr>
      <xdr:spPr>
        <a:xfrm>
          <a:off x="3278067" y="3820256"/>
          <a:ext cx="4076698" cy="360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Akčný plán zlepšovania</a:t>
          </a:r>
          <a:endParaRPr lang="en-US" sz="1400">
            <a:solidFill>
              <a:srgbClr val="960000"/>
            </a:solidFill>
          </a:endParaRPr>
        </a:p>
      </xdr:txBody>
    </xdr:sp>
    <xdr:clientData/>
  </xdr:twoCellAnchor>
  <xdr:twoCellAnchor>
    <xdr:from>
      <xdr:col>1</xdr:col>
      <xdr:colOff>249383</xdr:colOff>
      <xdr:row>20</xdr:row>
      <xdr:rowOff>58212</xdr:rowOff>
    </xdr:from>
    <xdr:to>
      <xdr:col>3</xdr:col>
      <xdr:colOff>71539</xdr:colOff>
      <xdr:row>23</xdr:row>
      <xdr:rowOff>137477</xdr:rowOff>
    </xdr:to>
    <xdr:sp macro="" textlink="">
      <xdr:nvSpPr>
        <xdr:cNvPr id="25" name="Arrow: Right 24">
          <a:extLst>
            <a:ext uri="{FF2B5EF4-FFF2-40B4-BE49-F238E27FC236}">
              <a16:creationId xmlns:a16="http://schemas.microsoft.com/office/drawing/2014/main" id="{CB0B1DC6-A856-48F5-B333-D4A69CDF48CD}"/>
            </a:ext>
          </a:extLst>
        </xdr:cNvPr>
        <xdr:cNvSpPr/>
      </xdr:nvSpPr>
      <xdr:spPr>
        <a:xfrm>
          <a:off x="938114" y="3721674"/>
          <a:ext cx="1199617" cy="628784"/>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Akčný</a:t>
          </a:r>
          <a:r>
            <a:rPr lang="sk-SK" sz="1100" baseline="0"/>
            <a:t> plán</a:t>
          </a:r>
          <a:endParaRPr lang="en-US" sz="1100"/>
        </a:p>
      </xdr:txBody>
    </xdr:sp>
    <xdr:clientData fPrintsWithSheet="0"/>
  </xdr:twoCellAnchor>
  <xdr:twoCellAnchor editAs="oneCell">
    <xdr:from>
      <xdr:col>3</xdr:col>
      <xdr:colOff>395654</xdr:colOff>
      <xdr:row>20</xdr:row>
      <xdr:rowOff>43961</xdr:rowOff>
    </xdr:from>
    <xdr:to>
      <xdr:col>4</xdr:col>
      <xdr:colOff>280730</xdr:colOff>
      <xdr:row>23</xdr:row>
      <xdr:rowOff>43082</xdr:rowOff>
    </xdr:to>
    <xdr:pic>
      <xdr:nvPicPr>
        <xdr:cNvPr id="20" name="Picture 19">
          <a:hlinkClick xmlns:r="http://schemas.openxmlformats.org/officeDocument/2006/relationships" r:id="rId16" tooltip="Akčný plán zlepšovania"/>
          <a:extLst>
            <a:ext uri="{FF2B5EF4-FFF2-40B4-BE49-F238E27FC236}">
              <a16:creationId xmlns:a16="http://schemas.microsoft.com/office/drawing/2014/main" id="{CBFA2E5E-9616-49B2-B0BB-801D05024F9C}"/>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sharpenSoften amount="25000"/>
                  </a14:imgEffect>
                  <a14:imgEffect>
                    <a14:saturation sat="66000"/>
                  </a14:imgEffect>
                  <a14:imgEffect>
                    <a14:brightnessContrast bright="-20000" contrast="20000"/>
                  </a14:imgEffect>
                </a14:imgLayer>
              </a14:imgProps>
            </a:ext>
          </a:extLst>
        </a:blip>
        <a:srcRect t="9515" b="10701"/>
        <a:stretch/>
      </xdr:blipFill>
      <xdr:spPr>
        <a:xfrm>
          <a:off x="2461846" y="3707423"/>
          <a:ext cx="573807" cy="548640"/>
        </a:xfrm>
        <a:prstGeom prst="rect">
          <a:avLst/>
        </a:prstGeom>
        <a:effectLst>
          <a:outerShdw blurRad="279400" sx="121000" sy="121000" algn="ctr" rotWithShape="0">
            <a:prstClr val="black">
              <a:alpha val="37000"/>
            </a:prstClr>
          </a:outerShdw>
        </a:effectLst>
      </xdr:spPr>
    </xdr:pic>
    <xdr:clientData/>
  </xdr:twoCellAnchor>
  <xdr:twoCellAnchor editAs="oneCell">
    <xdr:from>
      <xdr:col>3</xdr:col>
      <xdr:colOff>381000</xdr:colOff>
      <xdr:row>28</xdr:row>
      <xdr:rowOff>8660</xdr:rowOff>
    </xdr:from>
    <xdr:to>
      <xdr:col>4</xdr:col>
      <xdr:colOff>277548</xdr:colOff>
      <xdr:row>30</xdr:row>
      <xdr:rowOff>147898</xdr:rowOff>
    </xdr:to>
    <xdr:pic>
      <xdr:nvPicPr>
        <xdr:cNvPr id="19" name="Picture 18">
          <a:hlinkClick xmlns:r="http://schemas.openxmlformats.org/officeDocument/2006/relationships" r:id="rId19" tooltip="Jednoduchý návod na používanie Excel súboru"/>
          <a:extLst>
            <a:ext uri="{FF2B5EF4-FFF2-40B4-BE49-F238E27FC236}">
              <a16:creationId xmlns:a16="http://schemas.microsoft.com/office/drawing/2014/main" id="{0C6C37B5-BEE7-469D-B331-D9145D297A70}"/>
            </a:ext>
          </a:extLst>
        </xdr:cNvPr>
        <xdr:cNvPicPr>
          <a:picLocks noChangeAspect="1"/>
        </xdr:cNvPicPr>
      </xdr:nvPicPr>
      <xdr:blipFill>
        <a:blip xmlns:r="http://schemas.openxmlformats.org/officeDocument/2006/relationships" r:embed="rId20"/>
        <a:stretch>
          <a:fillRect/>
        </a:stretch>
      </xdr:blipFill>
      <xdr:spPr>
        <a:xfrm>
          <a:off x="2433205" y="5100205"/>
          <a:ext cx="580616" cy="502920"/>
        </a:xfrm>
        <a:prstGeom prst="rect">
          <a:avLst/>
        </a:prstGeom>
        <a:effectLst>
          <a:outerShdw blurRad="266700" sx="128000" sy="128000" algn="ctr" rotWithShape="0">
            <a:prstClr val="black">
              <a:alpha val="47000"/>
            </a:prstClr>
          </a:outerShdw>
        </a:effectLst>
      </xdr:spPr>
    </xdr:pic>
    <xdr:clientData/>
  </xdr:twoCellAnchor>
  <xdr:twoCellAnchor>
    <xdr:from>
      <xdr:col>4</xdr:col>
      <xdr:colOff>502494</xdr:colOff>
      <xdr:row>28</xdr:row>
      <xdr:rowOff>88190</xdr:rowOff>
    </xdr:from>
    <xdr:to>
      <xdr:col>10</xdr:col>
      <xdr:colOff>155863</xdr:colOff>
      <xdr:row>30</xdr:row>
      <xdr:rowOff>82329</xdr:rowOff>
    </xdr:to>
    <xdr:sp macro="" textlink="">
      <xdr:nvSpPr>
        <xdr:cNvPr id="29" name="TextBox 28">
          <a:extLst>
            <a:ext uri="{FF2B5EF4-FFF2-40B4-BE49-F238E27FC236}">
              <a16:creationId xmlns:a16="http://schemas.microsoft.com/office/drawing/2014/main" id="{5B647CCF-FFF7-492C-9449-C36337216E94}"/>
            </a:ext>
          </a:extLst>
        </xdr:cNvPr>
        <xdr:cNvSpPr txBox="1"/>
      </xdr:nvSpPr>
      <xdr:spPr>
        <a:xfrm>
          <a:off x="3238767" y="5179735"/>
          <a:ext cx="3757778" cy="357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k-SK" sz="1400">
              <a:solidFill>
                <a:srgbClr val="960000"/>
              </a:solidFill>
            </a:rPr>
            <a:t>Jednoduchý návod na používanie Excel nástroja</a:t>
          </a:r>
          <a:endParaRPr lang="en-US" sz="1400">
            <a:solidFill>
              <a:srgbClr val="96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2453122</xdr:colOff>
      <xdr:row>2</xdr:row>
      <xdr:rowOff>142875</xdr:rowOff>
    </xdr:to>
    <xdr:sp macro="" textlink="">
      <xdr:nvSpPr>
        <xdr:cNvPr id="5" name="Rectangle 4">
          <a:extLst>
            <a:ext uri="{FF2B5EF4-FFF2-40B4-BE49-F238E27FC236}">
              <a16:creationId xmlns:a16="http://schemas.microsoft.com/office/drawing/2014/main" id="{66C76A32-EF6C-46E5-B004-3D18FADF0718}"/>
            </a:ext>
          </a:extLst>
        </xdr:cNvPr>
        <xdr:cNvSpPr/>
      </xdr:nvSpPr>
      <xdr:spPr>
        <a:xfrm>
          <a:off x="0" y="0"/>
          <a:ext cx="4191435" cy="773906"/>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539115</xdr:colOff>
      <xdr:row>2</xdr:row>
      <xdr:rowOff>101812</xdr:rowOff>
    </xdr:to>
    <xdr:pic>
      <xdr:nvPicPr>
        <xdr:cNvPr id="6" name="Picture 5">
          <a:hlinkClick xmlns:r="http://schemas.openxmlformats.org/officeDocument/2006/relationships" r:id="rId1" tooltip="Prejsť na &quot;Analýza 8 princípov výnimočnosti&quot;"/>
          <a:extLst>
            <a:ext uri="{FF2B5EF4-FFF2-40B4-BE49-F238E27FC236}">
              <a16:creationId xmlns:a16="http://schemas.microsoft.com/office/drawing/2014/main" id="{013E9EE5-1904-497C-B212-1218FB5CACD0}"/>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28099</xdr:rowOff>
    </xdr:to>
    <xdr:pic>
      <xdr:nvPicPr>
        <xdr:cNvPr id="7" name="Picture 6">
          <a:hlinkClick xmlns:r="http://schemas.openxmlformats.org/officeDocument/2006/relationships" r:id="rId4" tooltip="Návrat na ÚVOD"/>
          <a:extLst>
            <a:ext uri="{FF2B5EF4-FFF2-40B4-BE49-F238E27FC236}">
              <a16:creationId xmlns:a16="http://schemas.microsoft.com/office/drawing/2014/main" id="{6CCF2CC4-06C1-4EC7-A152-74F35F597FE5}"/>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931069</xdr:colOff>
      <xdr:row>0</xdr:row>
      <xdr:rowOff>0</xdr:rowOff>
    </xdr:from>
    <xdr:to>
      <xdr:col>1</xdr:col>
      <xdr:colOff>1797845</xdr:colOff>
      <xdr:row>2</xdr:row>
      <xdr:rowOff>102870</xdr:rowOff>
    </xdr:to>
    <xdr:pic>
      <xdr:nvPicPr>
        <xdr:cNvPr id="8" name="Picture 7">
          <a:hlinkClick xmlns:r="http://schemas.openxmlformats.org/officeDocument/2006/relationships" r:id="rId6" tooltip="Vysvetlenie základných pojmov - SLOVNÍK"/>
          <a:extLst>
            <a:ext uri="{FF2B5EF4-FFF2-40B4-BE49-F238E27FC236}">
              <a16:creationId xmlns:a16="http://schemas.microsoft.com/office/drawing/2014/main" id="{EA272DD5-1219-4CB6-937F-34F3FB698CC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69382" y="0"/>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2576947</xdr:colOff>
      <xdr:row>3</xdr:row>
      <xdr:rowOff>11906</xdr:rowOff>
    </xdr:to>
    <xdr:sp macro="" textlink="">
      <xdr:nvSpPr>
        <xdr:cNvPr id="5" name="Rectangle 4">
          <a:extLst>
            <a:ext uri="{FF2B5EF4-FFF2-40B4-BE49-F238E27FC236}">
              <a16:creationId xmlns:a16="http://schemas.microsoft.com/office/drawing/2014/main" id="{59B60B69-EBFC-44F4-B38A-FF35AB0BE666}"/>
            </a:ext>
          </a:extLst>
        </xdr:cNvPr>
        <xdr:cNvSpPr/>
      </xdr:nvSpPr>
      <xdr:spPr>
        <a:xfrm>
          <a:off x="0" y="0"/>
          <a:ext cx="4315260" cy="750094"/>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539115</xdr:colOff>
      <xdr:row>2</xdr:row>
      <xdr:rowOff>161343</xdr:rowOff>
    </xdr:to>
    <xdr:pic>
      <xdr:nvPicPr>
        <xdr:cNvPr id="6" name="Picture 5">
          <a:hlinkClick xmlns:r="http://schemas.openxmlformats.org/officeDocument/2006/relationships" r:id="rId1" tooltip="Prejsť na &quot;Analýza 8 princípov výnimočnosti&quot;"/>
          <a:extLst>
            <a:ext uri="{FF2B5EF4-FFF2-40B4-BE49-F238E27FC236}">
              <a16:creationId xmlns:a16="http://schemas.microsoft.com/office/drawing/2014/main" id="{5483F53C-4580-460A-AE68-E5110D394E12}"/>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87630</xdr:rowOff>
    </xdr:to>
    <xdr:pic>
      <xdr:nvPicPr>
        <xdr:cNvPr id="7" name="Picture 6">
          <a:hlinkClick xmlns:r="http://schemas.openxmlformats.org/officeDocument/2006/relationships" r:id="rId4" tooltip="Návrat na ÚVOD"/>
          <a:extLst>
            <a:ext uri="{FF2B5EF4-FFF2-40B4-BE49-F238E27FC236}">
              <a16:creationId xmlns:a16="http://schemas.microsoft.com/office/drawing/2014/main" id="{482719E3-069F-49FD-8ADF-C2233C2FC4FA}"/>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931069</xdr:colOff>
      <xdr:row>0</xdr:row>
      <xdr:rowOff>0</xdr:rowOff>
    </xdr:from>
    <xdr:to>
      <xdr:col>1</xdr:col>
      <xdr:colOff>1797845</xdr:colOff>
      <xdr:row>2</xdr:row>
      <xdr:rowOff>162401</xdr:rowOff>
    </xdr:to>
    <xdr:pic>
      <xdr:nvPicPr>
        <xdr:cNvPr id="8" name="Picture 7">
          <a:hlinkClick xmlns:r="http://schemas.openxmlformats.org/officeDocument/2006/relationships" r:id="rId6" tooltip="Vysvetlenie základných pojmov - SLOVNÍK"/>
          <a:extLst>
            <a:ext uri="{FF2B5EF4-FFF2-40B4-BE49-F238E27FC236}">
              <a16:creationId xmlns:a16="http://schemas.microsoft.com/office/drawing/2014/main" id="{55ABA376-7EAD-41CF-A053-1C1993FF9BE5}"/>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69382" y="0"/>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19051</xdr:colOff>
      <xdr:row>0</xdr:row>
      <xdr:rowOff>58225</xdr:rowOff>
    </xdr:from>
    <xdr:to>
      <xdr:col>13</xdr:col>
      <xdr:colOff>0</xdr:colOff>
      <xdr:row>33</xdr:row>
      <xdr:rowOff>84202</xdr:rowOff>
    </xdr:to>
    <xdr:grpSp>
      <xdr:nvGrpSpPr>
        <xdr:cNvPr id="6" name="Group 5">
          <a:extLst>
            <a:ext uri="{FF2B5EF4-FFF2-40B4-BE49-F238E27FC236}">
              <a16:creationId xmlns:a16="http://schemas.microsoft.com/office/drawing/2014/main" id="{0173621E-E643-4654-9CE9-35DB7C9E430C}"/>
            </a:ext>
          </a:extLst>
        </xdr:cNvPr>
        <xdr:cNvGrpSpPr/>
      </xdr:nvGrpSpPr>
      <xdr:grpSpPr>
        <a:xfrm>
          <a:off x="19051" y="58225"/>
          <a:ext cx="9067799" cy="5998152"/>
          <a:chOff x="86591" y="77932"/>
          <a:chExt cx="8798071" cy="6026727"/>
        </a:xfrm>
      </xdr:grpSpPr>
      <xdr:sp macro="" textlink="">
        <xdr:nvSpPr>
          <xdr:cNvPr id="5" name="Rectangle 4">
            <a:extLst>
              <a:ext uri="{FF2B5EF4-FFF2-40B4-BE49-F238E27FC236}">
                <a16:creationId xmlns:a16="http://schemas.microsoft.com/office/drawing/2014/main" id="{DF800945-BF89-4CFB-93AC-E51B1D8D8DEA}"/>
              </a:ext>
            </a:extLst>
          </xdr:cNvPr>
          <xdr:cNvSpPr/>
        </xdr:nvSpPr>
        <xdr:spPr>
          <a:xfrm>
            <a:off x="86591" y="77932"/>
            <a:ext cx="8798071" cy="602672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2" name="Picture 1">
            <a:extLst>
              <a:ext uri="{FF2B5EF4-FFF2-40B4-BE49-F238E27FC236}">
                <a16:creationId xmlns:a16="http://schemas.microsoft.com/office/drawing/2014/main" id="{541F5682-6391-40CB-8BA0-CBE7FE26508C}"/>
              </a:ext>
            </a:extLst>
          </xdr:cNvPr>
          <xdr:cNvPicPr>
            <a:picLocks noChangeAspect="1"/>
          </xdr:cNvPicPr>
        </xdr:nvPicPr>
        <xdr:blipFill>
          <a:blip xmlns:r="http://schemas.openxmlformats.org/officeDocument/2006/relationships" r:embed="rId1"/>
          <a:stretch>
            <a:fillRect/>
          </a:stretch>
        </xdr:blipFill>
        <xdr:spPr>
          <a:xfrm>
            <a:off x="3922569" y="653894"/>
            <a:ext cx="4578850" cy="1067577"/>
          </a:xfrm>
          <a:prstGeom prst="rect">
            <a:avLst/>
          </a:prstGeom>
        </xdr:spPr>
      </xdr:pic>
    </xdr:grpSp>
    <xdr:clientData/>
  </xdr:twoCellAnchor>
  <xdr:twoCellAnchor>
    <xdr:from>
      <xdr:col>0</xdr:col>
      <xdr:colOff>571500</xdr:colOff>
      <xdr:row>10</xdr:row>
      <xdr:rowOff>177362</xdr:rowOff>
    </xdr:from>
    <xdr:to>
      <xdr:col>7</xdr:col>
      <xdr:colOff>440121</xdr:colOff>
      <xdr:row>10</xdr:row>
      <xdr:rowOff>183931</xdr:rowOff>
    </xdr:to>
    <xdr:cxnSp macro="">
      <xdr:nvCxnSpPr>
        <xdr:cNvPr id="34" name="Straight Arrow Connector 33">
          <a:extLst>
            <a:ext uri="{FF2B5EF4-FFF2-40B4-BE49-F238E27FC236}">
              <a16:creationId xmlns:a16="http://schemas.microsoft.com/office/drawing/2014/main" id="{6BFB12E5-7E49-40E9-BF69-9B30B6F06AFE}"/>
            </a:ext>
          </a:extLst>
        </xdr:cNvPr>
        <xdr:cNvCxnSpPr/>
      </xdr:nvCxnSpPr>
      <xdr:spPr>
        <a:xfrm>
          <a:off x="571500" y="2016672"/>
          <a:ext cx="4650828" cy="6569"/>
        </a:xfrm>
        <a:prstGeom prst="straightConnector1">
          <a:avLst/>
        </a:prstGeom>
        <a:ln w="57150">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0</xdr:col>
      <xdr:colOff>0</xdr:colOff>
      <xdr:row>1</xdr:row>
      <xdr:rowOff>34636</xdr:rowOff>
    </xdr:from>
    <xdr:to>
      <xdr:col>5</xdr:col>
      <xdr:colOff>441614</xdr:colOff>
      <xdr:row>6</xdr:row>
      <xdr:rowOff>155865</xdr:rowOff>
    </xdr:to>
    <xdr:sp macro="" textlink="">
      <xdr:nvSpPr>
        <xdr:cNvPr id="27" name="Rectangle 26">
          <a:extLst>
            <a:ext uri="{FF2B5EF4-FFF2-40B4-BE49-F238E27FC236}">
              <a16:creationId xmlns:a16="http://schemas.microsoft.com/office/drawing/2014/main" id="{CA6999BE-8CB1-4313-AD6F-3816F706CDB6}"/>
            </a:ext>
          </a:extLst>
        </xdr:cNvPr>
        <xdr:cNvSpPr/>
      </xdr:nvSpPr>
      <xdr:spPr>
        <a:xfrm>
          <a:off x="0" y="216477"/>
          <a:ext cx="3861955" cy="1030433"/>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1</xdr:col>
      <xdr:colOff>38245</xdr:colOff>
      <xdr:row>23</xdr:row>
      <xdr:rowOff>129886</xdr:rowOff>
    </xdr:from>
    <xdr:to>
      <xdr:col>12</xdr:col>
      <xdr:colOff>809625</xdr:colOff>
      <xdr:row>32</xdr:row>
      <xdr:rowOff>77932</xdr:rowOff>
    </xdr:to>
    <xdr:sp macro="" textlink="">
      <xdr:nvSpPr>
        <xdr:cNvPr id="4" name="Rectangle 3">
          <a:extLst>
            <a:ext uri="{FF2B5EF4-FFF2-40B4-BE49-F238E27FC236}">
              <a16:creationId xmlns:a16="http://schemas.microsoft.com/office/drawing/2014/main" id="{1D6E61F7-2D6B-4FAC-B831-A74AA09D0A88}"/>
            </a:ext>
          </a:extLst>
        </xdr:cNvPr>
        <xdr:cNvSpPr/>
      </xdr:nvSpPr>
      <xdr:spPr>
        <a:xfrm>
          <a:off x="724045" y="4292311"/>
          <a:ext cx="8315180" cy="15768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590550</xdr:colOff>
      <xdr:row>14</xdr:row>
      <xdr:rowOff>152400</xdr:rowOff>
    </xdr:from>
    <xdr:to>
      <xdr:col>10</xdr:col>
      <xdr:colOff>390525</xdr:colOff>
      <xdr:row>27</xdr:row>
      <xdr:rowOff>152400</xdr:rowOff>
    </xdr:to>
    <xdr:grpSp>
      <xdr:nvGrpSpPr>
        <xdr:cNvPr id="29" name="Group 28">
          <a:extLst>
            <a:ext uri="{FF2B5EF4-FFF2-40B4-BE49-F238E27FC236}">
              <a16:creationId xmlns:a16="http://schemas.microsoft.com/office/drawing/2014/main" id="{A8DA5674-9665-48C2-A772-69F33ED9AB1E}"/>
            </a:ext>
          </a:extLst>
        </xdr:cNvPr>
        <xdr:cNvGrpSpPr/>
      </xdr:nvGrpSpPr>
      <xdr:grpSpPr>
        <a:xfrm>
          <a:off x="1962150" y="2686050"/>
          <a:ext cx="5286375" cy="2352675"/>
          <a:chOff x="1962150" y="2686050"/>
          <a:chExt cx="5286375" cy="2352675"/>
        </a:xfrm>
      </xdr:grpSpPr>
      <xdr:cxnSp macro="">
        <xdr:nvCxnSpPr>
          <xdr:cNvPr id="28" name="Straight Connector 27">
            <a:extLst>
              <a:ext uri="{FF2B5EF4-FFF2-40B4-BE49-F238E27FC236}">
                <a16:creationId xmlns:a16="http://schemas.microsoft.com/office/drawing/2014/main" id="{4DB98F0E-E5A2-4EE6-B971-48E8E78C0ADF}"/>
              </a:ext>
            </a:extLst>
          </xdr:cNvPr>
          <xdr:cNvCxnSpPr/>
        </xdr:nvCxnSpPr>
        <xdr:spPr>
          <a:xfrm>
            <a:off x="1971675" y="5038725"/>
            <a:ext cx="5276850" cy="0"/>
          </a:xfrm>
          <a:prstGeom prst="line">
            <a:avLst/>
          </a:prstGeom>
          <a:ln w="76200"/>
        </xdr:spPr>
        <xdr:style>
          <a:lnRef idx="3">
            <a:schemeClr val="accent3"/>
          </a:lnRef>
          <a:fillRef idx="0">
            <a:schemeClr val="accent3"/>
          </a:fillRef>
          <a:effectRef idx="2">
            <a:schemeClr val="accent3"/>
          </a:effectRef>
          <a:fontRef idx="minor">
            <a:schemeClr val="tx1"/>
          </a:fontRef>
        </xdr:style>
      </xdr:cxnSp>
      <xdr:cxnSp macro="">
        <xdr:nvCxnSpPr>
          <xdr:cNvPr id="25" name="Straight Connector 24">
            <a:extLst>
              <a:ext uri="{FF2B5EF4-FFF2-40B4-BE49-F238E27FC236}">
                <a16:creationId xmlns:a16="http://schemas.microsoft.com/office/drawing/2014/main" id="{4B5EB0AE-F9EB-4299-A818-B847F0DC57CA}"/>
              </a:ext>
            </a:extLst>
          </xdr:cNvPr>
          <xdr:cNvCxnSpPr/>
        </xdr:nvCxnSpPr>
        <xdr:spPr>
          <a:xfrm>
            <a:off x="1962150" y="2686050"/>
            <a:ext cx="5276850" cy="0"/>
          </a:xfrm>
          <a:prstGeom prst="line">
            <a:avLst/>
          </a:prstGeom>
          <a:ln w="76200"/>
        </xdr:spPr>
        <xdr:style>
          <a:lnRef idx="3">
            <a:schemeClr val="accent3"/>
          </a:lnRef>
          <a:fillRef idx="0">
            <a:schemeClr val="accent3"/>
          </a:fillRef>
          <a:effectRef idx="2">
            <a:schemeClr val="accent3"/>
          </a:effectRef>
          <a:fontRef idx="minor">
            <a:schemeClr val="tx1"/>
          </a:fontRef>
        </xdr:style>
      </xdr:cxnSp>
      <xdr:cxnSp macro="">
        <xdr:nvCxnSpPr>
          <xdr:cNvPr id="22" name="Straight Connector 21">
            <a:extLst>
              <a:ext uri="{FF2B5EF4-FFF2-40B4-BE49-F238E27FC236}">
                <a16:creationId xmlns:a16="http://schemas.microsoft.com/office/drawing/2014/main" id="{E3E00F5C-3CA5-4957-A32D-1A782F13AB8E}"/>
              </a:ext>
            </a:extLst>
          </xdr:cNvPr>
          <xdr:cNvCxnSpPr>
            <a:stCxn id="13" idx="2"/>
            <a:endCxn id="15" idx="0"/>
          </xdr:cNvCxnSpPr>
        </xdr:nvCxnSpPr>
        <xdr:spPr>
          <a:xfrm>
            <a:off x="6286500" y="3114675"/>
            <a:ext cx="0" cy="1457325"/>
          </a:xfrm>
          <a:prstGeom prst="line">
            <a:avLst/>
          </a:prstGeom>
          <a:ln w="76200"/>
        </xdr:spPr>
        <xdr:style>
          <a:lnRef idx="3">
            <a:schemeClr val="accent3"/>
          </a:lnRef>
          <a:fillRef idx="0">
            <a:schemeClr val="accent3"/>
          </a:fillRef>
          <a:effectRef idx="2">
            <a:schemeClr val="accent3"/>
          </a:effectRef>
          <a:fontRef idx="minor">
            <a:schemeClr val="tx1"/>
          </a:fontRef>
        </xdr:style>
      </xdr:cxnSp>
      <xdr:cxnSp macro="">
        <xdr:nvCxnSpPr>
          <xdr:cNvPr id="19" name="Straight Connector 18">
            <a:extLst>
              <a:ext uri="{FF2B5EF4-FFF2-40B4-BE49-F238E27FC236}">
                <a16:creationId xmlns:a16="http://schemas.microsoft.com/office/drawing/2014/main" id="{F1378C8B-A89F-440B-A773-6480758E8400}"/>
              </a:ext>
            </a:extLst>
          </xdr:cNvPr>
          <xdr:cNvCxnSpPr>
            <a:stCxn id="8" idx="2"/>
            <a:endCxn id="11" idx="0"/>
          </xdr:cNvCxnSpPr>
        </xdr:nvCxnSpPr>
        <xdr:spPr>
          <a:xfrm>
            <a:off x="2886075" y="3105150"/>
            <a:ext cx="0" cy="1457325"/>
          </a:xfrm>
          <a:prstGeom prst="line">
            <a:avLst/>
          </a:prstGeom>
          <a:ln w="76200"/>
        </xdr:spPr>
        <xdr:style>
          <a:lnRef idx="3">
            <a:schemeClr val="accent3"/>
          </a:lnRef>
          <a:fillRef idx="0">
            <a:schemeClr val="accent3"/>
          </a:fillRef>
          <a:effectRef idx="2">
            <a:schemeClr val="accent3"/>
          </a:effectRef>
          <a:fontRef idx="minor">
            <a:schemeClr val="tx1"/>
          </a:fontRef>
        </xdr:style>
      </xdr:cxnSp>
      <xdr:cxnSp macro="">
        <xdr:nvCxnSpPr>
          <xdr:cNvPr id="18" name="Straight Connector 17">
            <a:extLst>
              <a:ext uri="{FF2B5EF4-FFF2-40B4-BE49-F238E27FC236}">
                <a16:creationId xmlns:a16="http://schemas.microsoft.com/office/drawing/2014/main" id="{D4645CB7-223E-451A-A076-D615762D8A69}"/>
              </a:ext>
            </a:extLst>
          </xdr:cNvPr>
          <xdr:cNvCxnSpPr>
            <a:stCxn id="3" idx="3"/>
            <a:endCxn id="16" idx="1"/>
          </xdr:cNvCxnSpPr>
        </xdr:nvCxnSpPr>
        <xdr:spPr>
          <a:xfrm>
            <a:off x="1962150" y="3836670"/>
            <a:ext cx="5248275" cy="0"/>
          </a:xfrm>
          <a:prstGeom prst="line">
            <a:avLst/>
          </a:prstGeom>
          <a:ln w="76200"/>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0</xdr:col>
      <xdr:colOff>590550</xdr:colOff>
      <xdr:row>12</xdr:row>
      <xdr:rowOff>19050</xdr:rowOff>
    </xdr:from>
    <xdr:to>
      <xdr:col>2</xdr:col>
      <xdr:colOff>590550</xdr:colOff>
      <xdr:row>30</xdr:row>
      <xdr:rowOff>53340</xdr:rowOff>
    </xdr:to>
    <xdr:sp macro="" textlink="">
      <xdr:nvSpPr>
        <xdr:cNvPr id="3" name="Rectangle 2">
          <a:hlinkClick xmlns:r="http://schemas.openxmlformats.org/officeDocument/2006/relationships" r:id="rId2" tooltip="Kritérium 1. Vodcovstvo"/>
          <a:extLst>
            <a:ext uri="{FF2B5EF4-FFF2-40B4-BE49-F238E27FC236}">
              <a16:creationId xmlns:a16="http://schemas.microsoft.com/office/drawing/2014/main" id="{D66D3ED0-41E1-4355-BF3A-744BF8D53140}"/>
            </a:ext>
          </a:extLst>
        </xdr:cNvPr>
        <xdr:cNvSpPr/>
      </xdr:nvSpPr>
      <xdr:spPr>
        <a:xfrm>
          <a:off x="590550" y="2190750"/>
          <a:ext cx="1371600" cy="32918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1. Vodcovstvo</a:t>
          </a:r>
          <a:endParaRPr lang="en-US" sz="1100"/>
        </a:p>
      </xdr:txBody>
    </xdr:sp>
    <xdr:clientData fLocksWithSheet="0"/>
  </xdr:twoCellAnchor>
  <xdr:twoCellAnchor>
    <xdr:from>
      <xdr:col>3</xdr:col>
      <xdr:colOff>142875</xdr:colOff>
      <xdr:row>12</xdr:row>
      <xdr:rowOff>19050</xdr:rowOff>
    </xdr:from>
    <xdr:to>
      <xdr:col>5</xdr:col>
      <xdr:colOff>142875</xdr:colOff>
      <xdr:row>17</xdr:row>
      <xdr:rowOff>28575</xdr:rowOff>
    </xdr:to>
    <xdr:sp macro="" textlink="">
      <xdr:nvSpPr>
        <xdr:cNvPr id="8" name="Rectangle 7">
          <a:hlinkClick xmlns:r="http://schemas.openxmlformats.org/officeDocument/2006/relationships" r:id="rId3" tooltip="Kritérium 3. Zamestnanci"/>
          <a:extLst>
            <a:ext uri="{FF2B5EF4-FFF2-40B4-BE49-F238E27FC236}">
              <a16:creationId xmlns:a16="http://schemas.microsoft.com/office/drawing/2014/main" id="{C872E20C-3A8A-4BD3-8C4C-D4C2C5E8EF65}"/>
            </a:ext>
          </a:extLst>
        </xdr:cNvPr>
        <xdr:cNvSpPr/>
      </xdr:nvSpPr>
      <xdr:spPr>
        <a:xfrm>
          <a:off x="2200275" y="2190750"/>
          <a:ext cx="1371600" cy="9144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3. Zamestnanci</a:t>
          </a:r>
          <a:endParaRPr lang="en-US" sz="1100"/>
        </a:p>
      </xdr:txBody>
    </xdr:sp>
    <xdr:clientData fLocksWithSheet="0"/>
  </xdr:twoCellAnchor>
  <xdr:twoCellAnchor>
    <xdr:from>
      <xdr:col>3</xdr:col>
      <xdr:colOff>152400</xdr:colOff>
      <xdr:row>18</xdr:row>
      <xdr:rowOff>142875</xdr:rowOff>
    </xdr:from>
    <xdr:to>
      <xdr:col>5</xdr:col>
      <xdr:colOff>152400</xdr:colOff>
      <xdr:row>23</xdr:row>
      <xdr:rowOff>152400</xdr:rowOff>
    </xdr:to>
    <xdr:sp macro="" textlink="">
      <xdr:nvSpPr>
        <xdr:cNvPr id="10" name="Rectangle 9">
          <a:hlinkClick xmlns:r="http://schemas.openxmlformats.org/officeDocument/2006/relationships" r:id="rId4" tooltip="Kritérium 2. Stratégia a plánovanie"/>
          <a:extLst>
            <a:ext uri="{FF2B5EF4-FFF2-40B4-BE49-F238E27FC236}">
              <a16:creationId xmlns:a16="http://schemas.microsoft.com/office/drawing/2014/main" id="{6C4053F7-E119-4A41-917E-A346AC5F3972}"/>
            </a:ext>
          </a:extLst>
        </xdr:cNvPr>
        <xdr:cNvSpPr/>
      </xdr:nvSpPr>
      <xdr:spPr>
        <a:xfrm>
          <a:off x="2209800" y="3400425"/>
          <a:ext cx="1371600" cy="9144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2.</a:t>
          </a:r>
          <a:r>
            <a:rPr lang="sk-SK" sz="1100" baseline="0"/>
            <a:t> Stratégia a plánovanie</a:t>
          </a:r>
          <a:endParaRPr lang="en-US" sz="1100"/>
        </a:p>
      </xdr:txBody>
    </xdr:sp>
    <xdr:clientData fLocksWithSheet="0"/>
  </xdr:twoCellAnchor>
  <xdr:twoCellAnchor>
    <xdr:from>
      <xdr:col>3</xdr:col>
      <xdr:colOff>142875</xdr:colOff>
      <xdr:row>25</xdr:row>
      <xdr:rowOff>38100</xdr:rowOff>
    </xdr:from>
    <xdr:to>
      <xdr:col>5</xdr:col>
      <xdr:colOff>142875</xdr:colOff>
      <xdr:row>30</xdr:row>
      <xdr:rowOff>47625</xdr:rowOff>
    </xdr:to>
    <xdr:sp macro="" textlink="">
      <xdr:nvSpPr>
        <xdr:cNvPr id="11" name="Rectangle 10">
          <a:hlinkClick xmlns:r="http://schemas.openxmlformats.org/officeDocument/2006/relationships" r:id="rId5" tooltip="Kritérium 4. Partnerstvá a zdroje"/>
          <a:extLst>
            <a:ext uri="{FF2B5EF4-FFF2-40B4-BE49-F238E27FC236}">
              <a16:creationId xmlns:a16="http://schemas.microsoft.com/office/drawing/2014/main" id="{C8F42D02-C0C5-4B1D-8120-672B2242ABE1}"/>
            </a:ext>
          </a:extLst>
        </xdr:cNvPr>
        <xdr:cNvSpPr/>
      </xdr:nvSpPr>
      <xdr:spPr>
        <a:xfrm>
          <a:off x="2200275" y="4562475"/>
          <a:ext cx="1371600" cy="9144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4. Partnerstvá a zdroje</a:t>
          </a:r>
          <a:endParaRPr lang="en-US" sz="1100"/>
        </a:p>
      </xdr:txBody>
    </xdr:sp>
    <xdr:clientData fLocksWithSheet="0"/>
  </xdr:twoCellAnchor>
  <xdr:twoCellAnchor>
    <xdr:from>
      <xdr:col>5</xdr:col>
      <xdr:colOff>468456</xdr:colOff>
      <xdr:row>12</xdr:row>
      <xdr:rowOff>18184</xdr:rowOff>
    </xdr:from>
    <xdr:to>
      <xdr:col>7</xdr:col>
      <xdr:colOff>468456</xdr:colOff>
      <xdr:row>30</xdr:row>
      <xdr:rowOff>52474</xdr:rowOff>
    </xdr:to>
    <xdr:sp macro="" textlink="">
      <xdr:nvSpPr>
        <xdr:cNvPr id="12" name="Rectangle 11">
          <a:hlinkClick xmlns:r="http://schemas.openxmlformats.org/officeDocument/2006/relationships" r:id="rId6" tooltip="Kritérium 5. Procesy"/>
          <a:extLst>
            <a:ext uri="{FF2B5EF4-FFF2-40B4-BE49-F238E27FC236}">
              <a16:creationId xmlns:a16="http://schemas.microsoft.com/office/drawing/2014/main" id="{BA23ADF5-379D-44D9-ADEF-38EF688A5612}"/>
            </a:ext>
          </a:extLst>
        </xdr:cNvPr>
        <xdr:cNvSpPr/>
      </xdr:nvSpPr>
      <xdr:spPr>
        <a:xfrm>
          <a:off x="3888797" y="2200275"/>
          <a:ext cx="1368136" cy="3307426"/>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5. Procesy</a:t>
          </a:r>
          <a:endParaRPr lang="en-US" sz="1100"/>
        </a:p>
      </xdr:txBody>
    </xdr:sp>
    <xdr:clientData fLocksWithSheet="0"/>
  </xdr:twoCellAnchor>
  <xdr:twoCellAnchor>
    <xdr:from>
      <xdr:col>8</xdr:col>
      <xdr:colOff>114300</xdr:colOff>
      <xdr:row>12</xdr:row>
      <xdr:rowOff>28575</xdr:rowOff>
    </xdr:from>
    <xdr:to>
      <xdr:col>10</xdr:col>
      <xdr:colOff>114300</xdr:colOff>
      <xdr:row>17</xdr:row>
      <xdr:rowOff>38100</xdr:rowOff>
    </xdr:to>
    <xdr:sp macro="" textlink="">
      <xdr:nvSpPr>
        <xdr:cNvPr id="13" name="Rectangle 12">
          <a:hlinkClick xmlns:r="http://schemas.openxmlformats.org/officeDocument/2006/relationships" r:id="rId7" tooltip="Kritérium 7. Výsledky vo vzťahu k zamestnancom"/>
          <a:extLst>
            <a:ext uri="{FF2B5EF4-FFF2-40B4-BE49-F238E27FC236}">
              <a16:creationId xmlns:a16="http://schemas.microsoft.com/office/drawing/2014/main" id="{30B07B3D-E521-4FB4-9E39-F440E119740C}"/>
            </a:ext>
          </a:extLst>
        </xdr:cNvPr>
        <xdr:cNvSpPr/>
      </xdr:nvSpPr>
      <xdr:spPr>
        <a:xfrm>
          <a:off x="5600700" y="2200275"/>
          <a:ext cx="1371600" cy="91440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7. Výsledky</a:t>
          </a:r>
          <a:r>
            <a:rPr lang="sk-SK" sz="1100" baseline="0"/>
            <a:t> vo vzťahu k zamestnancom</a:t>
          </a:r>
          <a:endParaRPr lang="en-US" sz="1100"/>
        </a:p>
      </xdr:txBody>
    </xdr:sp>
    <xdr:clientData fLocksWithSheet="0"/>
  </xdr:twoCellAnchor>
  <xdr:twoCellAnchor>
    <xdr:from>
      <xdr:col>8</xdr:col>
      <xdr:colOff>123825</xdr:colOff>
      <xdr:row>18</xdr:row>
      <xdr:rowOff>152400</xdr:rowOff>
    </xdr:from>
    <xdr:to>
      <xdr:col>10</xdr:col>
      <xdr:colOff>123825</xdr:colOff>
      <xdr:row>23</xdr:row>
      <xdr:rowOff>161925</xdr:rowOff>
    </xdr:to>
    <xdr:sp macro="" textlink="">
      <xdr:nvSpPr>
        <xdr:cNvPr id="14" name="Rectangle 13">
          <a:hlinkClick xmlns:r="http://schemas.openxmlformats.org/officeDocument/2006/relationships" r:id="rId8" tooltip="Kritérium 6. Výsledky orientované na občana/zákazníka"/>
          <a:extLst>
            <a:ext uri="{FF2B5EF4-FFF2-40B4-BE49-F238E27FC236}">
              <a16:creationId xmlns:a16="http://schemas.microsoft.com/office/drawing/2014/main" id="{DD78B5BE-7203-4E2F-8DA4-85D2EC7042BC}"/>
            </a:ext>
          </a:extLst>
        </xdr:cNvPr>
        <xdr:cNvSpPr/>
      </xdr:nvSpPr>
      <xdr:spPr>
        <a:xfrm>
          <a:off x="5610225" y="3409950"/>
          <a:ext cx="1371600" cy="91440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6. Výsledky</a:t>
          </a:r>
          <a:r>
            <a:rPr lang="sk-SK" sz="1100" baseline="0"/>
            <a:t> orientované na občana/zákazníka</a:t>
          </a:r>
          <a:endParaRPr lang="en-US" sz="1100"/>
        </a:p>
      </xdr:txBody>
    </xdr:sp>
    <xdr:clientData fLocksWithSheet="0"/>
  </xdr:twoCellAnchor>
  <xdr:twoCellAnchor>
    <xdr:from>
      <xdr:col>8</xdr:col>
      <xdr:colOff>114300</xdr:colOff>
      <xdr:row>25</xdr:row>
      <xdr:rowOff>47625</xdr:rowOff>
    </xdr:from>
    <xdr:to>
      <xdr:col>10</xdr:col>
      <xdr:colOff>114300</xdr:colOff>
      <xdr:row>30</xdr:row>
      <xdr:rowOff>57150</xdr:rowOff>
    </xdr:to>
    <xdr:sp macro="" textlink="">
      <xdr:nvSpPr>
        <xdr:cNvPr id="15" name="Rectangle 14">
          <a:hlinkClick xmlns:r="http://schemas.openxmlformats.org/officeDocument/2006/relationships" r:id="rId9" tooltip="Kritérium 8. Výsledky vo vzťahu k spoločenskej zodpovednosti"/>
          <a:extLst>
            <a:ext uri="{FF2B5EF4-FFF2-40B4-BE49-F238E27FC236}">
              <a16:creationId xmlns:a16="http://schemas.microsoft.com/office/drawing/2014/main" id="{D6D1F8A2-E1D1-4BE2-B8A3-17EC69C50B0B}"/>
            </a:ext>
          </a:extLst>
        </xdr:cNvPr>
        <xdr:cNvSpPr/>
      </xdr:nvSpPr>
      <xdr:spPr>
        <a:xfrm>
          <a:off x="5600700" y="4572000"/>
          <a:ext cx="1371600" cy="91440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8. Výsledky vo vzťahu k spoločenskej zodpovednosti</a:t>
          </a:r>
          <a:endParaRPr lang="en-US" sz="1100"/>
        </a:p>
      </xdr:txBody>
    </xdr:sp>
    <xdr:clientData fLocksWithSheet="0"/>
  </xdr:twoCellAnchor>
  <xdr:twoCellAnchor>
    <xdr:from>
      <xdr:col>10</xdr:col>
      <xdr:colOff>352425</xdr:colOff>
      <xdr:row>12</xdr:row>
      <xdr:rowOff>19050</xdr:rowOff>
    </xdr:from>
    <xdr:to>
      <xdr:col>12</xdr:col>
      <xdr:colOff>352425</xdr:colOff>
      <xdr:row>30</xdr:row>
      <xdr:rowOff>53340</xdr:rowOff>
    </xdr:to>
    <xdr:sp macro="" textlink="">
      <xdr:nvSpPr>
        <xdr:cNvPr id="16" name="Rectangle 15">
          <a:hlinkClick xmlns:r="http://schemas.openxmlformats.org/officeDocument/2006/relationships" r:id="rId10" tooltip="Kritérium 9. Kľúčové výsledky výkonnosti"/>
          <a:extLst>
            <a:ext uri="{FF2B5EF4-FFF2-40B4-BE49-F238E27FC236}">
              <a16:creationId xmlns:a16="http://schemas.microsoft.com/office/drawing/2014/main" id="{008D31B8-87B2-4538-B725-3F06DF8ED0E4}"/>
            </a:ext>
          </a:extLst>
        </xdr:cNvPr>
        <xdr:cNvSpPr/>
      </xdr:nvSpPr>
      <xdr:spPr>
        <a:xfrm>
          <a:off x="7210425" y="2190750"/>
          <a:ext cx="1371600" cy="329184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k-SK" sz="1100"/>
            <a:t>9. Kľúčové výsledky výkonnosti</a:t>
          </a:r>
          <a:endParaRPr lang="en-US" sz="1100"/>
        </a:p>
      </xdr:txBody>
    </xdr:sp>
    <xdr:clientData fLocksWithSheet="0"/>
  </xdr:twoCellAnchor>
  <xdr:twoCellAnchor editAs="oneCell">
    <xdr:from>
      <xdr:col>2</xdr:col>
      <xdr:colOff>121228</xdr:colOff>
      <xdr:row>2</xdr:row>
      <xdr:rowOff>17318</xdr:rowOff>
    </xdr:from>
    <xdr:to>
      <xdr:col>3</xdr:col>
      <xdr:colOff>442999</xdr:colOff>
      <xdr:row>6</xdr:row>
      <xdr:rowOff>21475</xdr:rowOff>
    </xdr:to>
    <xdr:pic>
      <xdr:nvPicPr>
        <xdr:cNvPr id="24" name="Picture 23">
          <a:hlinkClick xmlns:r="http://schemas.openxmlformats.org/officeDocument/2006/relationships" r:id="rId11" tooltip="Prejsť na &quot;Analýza 8 princípov výnimočnosti&quot;"/>
          <a:extLst>
            <a:ext uri="{FF2B5EF4-FFF2-40B4-BE49-F238E27FC236}">
              <a16:creationId xmlns:a16="http://schemas.microsoft.com/office/drawing/2014/main" id="{2FE95585-87DC-4292-A90F-9B07B6C4F17D}"/>
            </a:ext>
          </a:extLst>
        </xdr:cNvPr>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489364" y="381000"/>
          <a:ext cx="1005840" cy="731520"/>
        </a:xfrm>
        <a:prstGeom prst="rect">
          <a:avLst/>
        </a:prstGeom>
        <a:ln>
          <a:noFill/>
        </a:ln>
        <a:effectLst>
          <a:outerShdw blurRad="190500" algn="tl" rotWithShape="0">
            <a:srgbClr val="000000">
              <a:alpha val="70000"/>
            </a:srgbClr>
          </a:outerShdw>
        </a:effectLst>
      </xdr:spPr>
    </xdr:pic>
    <xdr:clientData fPrintsWithSheet="0"/>
  </xdr:twoCellAnchor>
  <xdr:twoCellAnchor>
    <xdr:from>
      <xdr:col>1</xdr:col>
      <xdr:colOff>60613</xdr:colOff>
      <xdr:row>7</xdr:row>
      <xdr:rowOff>8660</xdr:rowOff>
    </xdr:from>
    <xdr:to>
      <xdr:col>2</xdr:col>
      <xdr:colOff>0</xdr:colOff>
      <xdr:row>13</xdr:row>
      <xdr:rowOff>112568</xdr:rowOff>
    </xdr:to>
    <xdr:sp macro="" textlink="">
      <xdr:nvSpPr>
        <xdr:cNvPr id="26" name="Arrow: Right 25">
          <a:extLst>
            <a:ext uri="{FF2B5EF4-FFF2-40B4-BE49-F238E27FC236}">
              <a16:creationId xmlns:a16="http://schemas.microsoft.com/office/drawing/2014/main" id="{1046D761-FE3C-4E39-859C-45F7123A6A84}"/>
            </a:ext>
          </a:extLst>
        </xdr:cNvPr>
        <xdr:cNvSpPr/>
      </xdr:nvSpPr>
      <xdr:spPr>
        <a:xfrm rot="2756820">
          <a:off x="458932" y="1567295"/>
          <a:ext cx="1194954" cy="623455"/>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Pokračujte </a:t>
          </a:r>
          <a:endParaRPr lang="en-US" sz="1100"/>
        </a:p>
      </xdr:txBody>
    </xdr:sp>
    <xdr:clientData fPrintsWithSheet="0"/>
  </xdr:twoCellAnchor>
  <xdr:twoCellAnchor editAs="oneCell">
    <xdr:from>
      <xdr:col>0</xdr:col>
      <xdr:colOff>268432</xdr:colOff>
      <xdr:row>1</xdr:row>
      <xdr:rowOff>155865</xdr:rowOff>
    </xdr:from>
    <xdr:to>
      <xdr:col>1</xdr:col>
      <xdr:colOff>572034</xdr:colOff>
      <xdr:row>5</xdr:row>
      <xdr:rowOff>165857</xdr:rowOff>
    </xdr:to>
    <xdr:pic>
      <xdr:nvPicPr>
        <xdr:cNvPr id="31" name="Picture 30">
          <a:hlinkClick xmlns:r="http://schemas.openxmlformats.org/officeDocument/2006/relationships" r:id="rId14" tooltip="Návrat na ÚVOD"/>
          <a:extLst>
            <a:ext uri="{FF2B5EF4-FFF2-40B4-BE49-F238E27FC236}">
              <a16:creationId xmlns:a16="http://schemas.microsoft.com/office/drawing/2014/main" id="{BDA1E5AD-9FC8-4D20-9F37-B942D34B9CD5}"/>
            </a:ext>
          </a:extLst>
        </xdr:cNvPr>
        <xdr:cNvPicPr>
          <a:picLocks noChangeAspect="1"/>
        </xdr:cNvPicPr>
      </xdr:nvPicPr>
      <xdr:blipFill>
        <a:blip xmlns:r="http://schemas.openxmlformats.org/officeDocument/2006/relationships" r:embed="rId15"/>
        <a:stretch>
          <a:fillRect/>
        </a:stretch>
      </xdr:blipFill>
      <xdr:spPr>
        <a:xfrm>
          <a:off x="268432" y="337706"/>
          <a:ext cx="987670" cy="737356"/>
        </a:xfrm>
        <a:prstGeom prst="rect">
          <a:avLst/>
        </a:prstGeom>
        <a:effectLst>
          <a:outerShdw blurRad="292100" sx="102000" sy="102000" algn="ctr" rotWithShape="0">
            <a:prstClr val="black">
              <a:alpha val="63000"/>
            </a:prstClr>
          </a:outerShdw>
        </a:effectLst>
      </xdr:spPr>
    </xdr:pic>
    <xdr:clientData fPrintsWithSheet="0"/>
  </xdr:twoCellAnchor>
  <xdr:twoCellAnchor>
    <xdr:from>
      <xdr:col>0</xdr:col>
      <xdr:colOff>199160</xdr:colOff>
      <xdr:row>35</xdr:row>
      <xdr:rowOff>138545</xdr:rowOff>
    </xdr:from>
    <xdr:to>
      <xdr:col>12</xdr:col>
      <xdr:colOff>623456</xdr:colOff>
      <xdr:row>59</xdr:row>
      <xdr:rowOff>34635</xdr:rowOff>
    </xdr:to>
    <xdr:graphicFrame macro="">
      <xdr:nvGraphicFramePr>
        <xdr:cNvPr id="17" name="Chart 16">
          <a:extLst>
            <a:ext uri="{FF2B5EF4-FFF2-40B4-BE49-F238E27FC236}">
              <a16:creationId xmlns:a16="http://schemas.microsoft.com/office/drawing/2014/main" id="{41EED41D-370C-45A3-B34B-41A898F765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466509</xdr:colOff>
      <xdr:row>57</xdr:row>
      <xdr:rowOff>142333</xdr:rowOff>
    </xdr:from>
    <xdr:to>
      <xdr:col>1</xdr:col>
      <xdr:colOff>587737</xdr:colOff>
      <xdr:row>58</xdr:row>
      <xdr:rowOff>102285</xdr:rowOff>
    </xdr:to>
    <xdr:sp macro="" textlink="">
      <xdr:nvSpPr>
        <xdr:cNvPr id="20" name="Rectangle 19">
          <a:extLst>
            <a:ext uri="{FF2B5EF4-FFF2-40B4-BE49-F238E27FC236}">
              <a16:creationId xmlns:a16="http://schemas.microsoft.com/office/drawing/2014/main" id="{7B6E3861-A5E8-4B18-A04A-02FDEC816B0B}"/>
            </a:ext>
          </a:extLst>
        </xdr:cNvPr>
        <xdr:cNvSpPr/>
      </xdr:nvSpPr>
      <xdr:spPr>
        <a:xfrm>
          <a:off x="1151118" y="10322177"/>
          <a:ext cx="121228" cy="1385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5953</xdr:colOff>
      <xdr:row>57</xdr:row>
      <xdr:rowOff>83343</xdr:rowOff>
    </xdr:from>
    <xdr:to>
      <xdr:col>4</xdr:col>
      <xdr:colOff>101203</xdr:colOff>
      <xdr:row>58</xdr:row>
      <xdr:rowOff>136921</xdr:rowOff>
    </xdr:to>
    <xdr:sp macro="" textlink="">
      <xdr:nvSpPr>
        <xdr:cNvPr id="21" name="TextBox 20">
          <a:extLst>
            <a:ext uri="{FF2B5EF4-FFF2-40B4-BE49-F238E27FC236}">
              <a16:creationId xmlns:a16="http://schemas.microsoft.com/office/drawing/2014/main" id="{84A31B9D-4650-4099-ACF6-CFA79E1AABF1}"/>
            </a:ext>
          </a:extLst>
        </xdr:cNvPr>
        <xdr:cNvSpPr txBox="1"/>
      </xdr:nvSpPr>
      <xdr:spPr>
        <a:xfrm>
          <a:off x="1375172" y="10263187"/>
          <a:ext cx="1464469" cy="232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Kritériá</a:t>
          </a:r>
          <a:r>
            <a:rPr lang="sk-SK" sz="1100" baseline="0"/>
            <a:t> predpokladov</a:t>
          </a:r>
          <a:endParaRPr lang="en-US" sz="1100"/>
        </a:p>
      </xdr:txBody>
    </xdr:sp>
    <xdr:clientData/>
  </xdr:twoCellAnchor>
  <xdr:twoCellAnchor>
    <xdr:from>
      <xdr:col>7</xdr:col>
      <xdr:colOff>465967</xdr:colOff>
      <xdr:row>57</xdr:row>
      <xdr:rowOff>121767</xdr:rowOff>
    </xdr:from>
    <xdr:to>
      <xdr:col>7</xdr:col>
      <xdr:colOff>587195</xdr:colOff>
      <xdr:row>58</xdr:row>
      <xdr:rowOff>81719</xdr:rowOff>
    </xdr:to>
    <xdr:sp macro="" textlink="">
      <xdr:nvSpPr>
        <xdr:cNvPr id="32" name="Rectangle 31">
          <a:extLst>
            <a:ext uri="{FF2B5EF4-FFF2-40B4-BE49-F238E27FC236}">
              <a16:creationId xmlns:a16="http://schemas.microsoft.com/office/drawing/2014/main" id="{5E7A74F6-E0C1-47CB-8717-9BAE2618C183}"/>
            </a:ext>
          </a:extLst>
        </xdr:cNvPr>
        <xdr:cNvSpPr/>
      </xdr:nvSpPr>
      <xdr:spPr>
        <a:xfrm>
          <a:off x="5258233" y="10301611"/>
          <a:ext cx="121228" cy="138546"/>
        </a:xfrm>
        <a:prstGeom prst="rect">
          <a:avLst/>
        </a:prstGeom>
        <a:solidFill>
          <a:schemeClr val="accent6"/>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652463</xdr:colOff>
      <xdr:row>57</xdr:row>
      <xdr:rowOff>57149</xdr:rowOff>
    </xdr:from>
    <xdr:to>
      <xdr:col>10</xdr:col>
      <xdr:colOff>63104</xdr:colOff>
      <xdr:row>58</xdr:row>
      <xdr:rowOff>110727</xdr:rowOff>
    </xdr:to>
    <xdr:sp macro="" textlink="">
      <xdr:nvSpPr>
        <xdr:cNvPr id="33" name="TextBox 32">
          <a:extLst>
            <a:ext uri="{FF2B5EF4-FFF2-40B4-BE49-F238E27FC236}">
              <a16:creationId xmlns:a16="http://schemas.microsoft.com/office/drawing/2014/main" id="{E9C64A7B-8FB8-4876-B1B3-B17EE2B5579C}"/>
            </a:ext>
          </a:extLst>
        </xdr:cNvPr>
        <xdr:cNvSpPr txBox="1"/>
      </xdr:nvSpPr>
      <xdr:spPr>
        <a:xfrm>
          <a:off x="5444729" y="10236993"/>
          <a:ext cx="1464469" cy="2321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k-SK" sz="1100"/>
            <a:t>Kritériá</a:t>
          </a:r>
          <a:r>
            <a:rPr lang="sk-SK" sz="1100" baseline="0"/>
            <a:t> výsledkov</a:t>
          </a:r>
          <a:endParaRPr lang="en-US" sz="1100"/>
        </a:p>
      </xdr:txBody>
    </xdr:sp>
    <xdr:clientData/>
  </xdr:twoCellAnchor>
  <xdr:twoCellAnchor>
    <xdr:from>
      <xdr:col>2</xdr:col>
      <xdr:colOff>183931</xdr:colOff>
      <xdr:row>9</xdr:row>
      <xdr:rowOff>98535</xdr:rowOff>
    </xdr:from>
    <xdr:to>
      <xdr:col>6</xdr:col>
      <xdr:colOff>105104</xdr:colOff>
      <xdr:row>10</xdr:row>
      <xdr:rowOff>164225</xdr:rowOff>
    </xdr:to>
    <xdr:sp macro="" textlink="">
      <xdr:nvSpPr>
        <xdr:cNvPr id="35" name="TextBox 34">
          <a:extLst>
            <a:ext uri="{FF2B5EF4-FFF2-40B4-BE49-F238E27FC236}">
              <a16:creationId xmlns:a16="http://schemas.microsoft.com/office/drawing/2014/main" id="{5205F345-A70A-459B-8A2E-0A086BB01399}"/>
            </a:ext>
          </a:extLst>
        </xdr:cNvPr>
        <xdr:cNvSpPr txBox="1"/>
      </xdr:nvSpPr>
      <xdr:spPr>
        <a:xfrm>
          <a:off x="1550276" y="1753914"/>
          <a:ext cx="2653862"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k-SK" sz="1100"/>
            <a:t>Predpoklady</a:t>
          </a:r>
          <a:endParaRPr lang="en-US" sz="1100"/>
        </a:p>
      </xdr:txBody>
    </xdr:sp>
    <xdr:clientData/>
  </xdr:twoCellAnchor>
  <xdr:twoCellAnchor>
    <xdr:from>
      <xdr:col>8</xdr:col>
      <xdr:colOff>98535</xdr:colOff>
      <xdr:row>11</xdr:row>
      <xdr:rowOff>13138</xdr:rowOff>
    </xdr:from>
    <xdr:to>
      <xdr:col>12</xdr:col>
      <xdr:colOff>328448</xdr:colOff>
      <xdr:row>11</xdr:row>
      <xdr:rowOff>13138</xdr:rowOff>
    </xdr:to>
    <xdr:cxnSp macro="">
      <xdr:nvCxnSpPr>
        <xdr:cNvPr id="39" name="Straight Arrow Connector 38">
          <a:extLst>
            <a:ext uri="{FF2B5EF4-FFF2-40B4-BE49-F238E27FC236}">
              <a16:creationId xmlns:a16="http://schemas.microsoft.com/office/drawing/2014/main" id="{49E2A58D-9886-4A09-9474-2C7B103A52ED}"/>
            </a:ext>
          </a:extLst>
        </xdr:cNvPr>
        <xdr:cNvCxnSpPr/>
      </xdr:nvCxnSpPr>
      <xdr:spPr>
        <a:xfrm>
          <a:off x="5563914" y="2036379"/>
          <a:ext cx="2962603" cy="0"/>
        </a:xfrm>
        <a:prstGeom prst="straightConnector1">
          <a:avLst/>
        </a:prstGeom>
        <a:ln w="57150">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8</xdr:col>
      <xdr:colOff>211522</xdr:colOff>
      <xdr:row>9</xdr:row>
      <xdr:rowOff>119556</xdr:rowOff>
    </xdr:from>
    <xdr:to>
      <xdr:col>12</xdr:col>
      <xdr:colOff>132694</xdr:colOff>
      <xdr:row>11</xdr:row>
      <xdr:rowOff>1315</xdr:rowOff>
    </xdr:to>
    <xdr:sp macro="" textlink="">
      <xdr:nvSpPr>
        <xdr:cNvPr id="41" name="TextBox 40">
          <a:extLst>
            <a:ext uri="{FF2B5EF4-FFF2-40B4-BE49-F238E27FC236}">
              <a16:creationId xmlns:a16="http://schemas.microsoft.com/office/drawing/2014/main" id="{B5BEFCBE-B4B0-4F21-B573-3A6806F69A83}"/>
            </a:ext>
          </a:extLst>
        </xdr:cNvPr>
        <xdr:cNvSpPr txBox="1"/>
      </xdr:nvSpPr>
      <xdr:spPr>
        <a:xfrm>
          <a:off x="5676901" y="1774935"/>
          <a:ext cx="2653862"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k-SK" sz="1100"/>
            <a:t>Výsledky</a:t>
          </a:r>
        </a:p>
      </xdr:txBody>
    </xdr:sp>
    <xdr:clientData/>
  </xdr:twoCellAnchor>
  <xdr:twoCellAnchor>
    <xdr:from>
      <xdr:col>0</xdr:col>
      <xdr:colOff>578069</xdr:colOff>
      <xdr:row>31</xdr:row>
      <xdr:rowOff>78828</xdr:rowOff>
    </xdr:from>
    <xdr:to>
      <xdr:col>12</xdr:col>
      <xdr:colOff>348155</xdr:colOff>
      <xdr:row>31</xdr:row>
      <xdr:rowOff>91966</xdr:rowOff>
    </xdr:to>
    <xdr:cxnSp macro="">
      <xdr:nvCxnSpPr>
        <xdr:cNvPr id="44" name="Straight Arrow Connector 43">
          <a:extLst>
            <a:ext uri="{FF2B5EF4-FFF2-40B4-BE49-F238E27FC236}">
              <a16:creationId xmlns:a16="http://schemas.microsoft.com/office/drawing/2014/main" id="{2C379741-B110-4B78-AE4C-CEE6DDF0E9D4}"/>
            </a:ext>
          </a:extLst>
        </xdr:cNvPr>
        <xdr:cNvCxnSpPr/>
      </xdr:nvCxnSpPr>
      <xdr:spPr>
        <a:xfrm flipH="1">
          <a:off x="578069" y="5780690"/>
          <a:ext cx="7968155" cy="13138"/>
        </a:xfrm>
        <a:prstGeom prst="straightConnector1">
          <a:avLst/>
        </a:prstGeom>
        <a:ln w="57150">
          <a:tailEnd type="triangle"/>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525517</xdr:colOff>
      <xdr:row>31</xdr:row>
      <xdr:rowOff>91966</xdr:rowOff>
    </xdr:from>
    <xdr:to>
      <xdr:col>8</xdr:col>
      <xdr:colOff>446690</xdr:colOff>
      <xdr:row>32</xdr:row>
      <xdr:rowOff>157656</xdr:rowOff>
    </xdr:to>
    <xdr:sp macro="" textlink="">
      <xdr:nvSpPr>
        <xdr:cNvPr id="45" name="TextBox 44">
          <a:extLst>
            <a:ext uri="{FF2B5EF4-FFF2-40B4-BE49-F238E27FC236}">
              <a16:creationId xmlns:a16="http://schemas.microsoft.com/office/drawing/2014/main" id="{D3F234FB-B002-45F5-BF5A-0A99A1E7E945}"/>
            </a:ext>
          </a:extLst>
        </xdr:cNvPr>
        <xdr:cNvSpPr txBox="1"/>
      </xdr:nvSpPr>
      <xdr:spPr>
        <a:xfrm>
          <a:off x="3258207" y="5793828"/>
          <a:ext cx="2653862" cy="249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k-SK" sz="1100"/>
            <a:t>Inovácie a učenie sa</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13</xdr:col>
      <xdr:colOff>0</xdr:colOff>
      <xdr:row>12</xdr:row>
      <xdr:rowOff>27218</xdr:rowOff>
    </xdr:to>
    <xdr:pic>
      <xdr:nvPicPr>
        <xdr:cNvPr id="2" name="Picture 1">
          <a:extLst>
            <a:ext uri="{FF2B5EF4-FFF2-40B4-BE49-F238E27FC236}">
              <a16:creationId xmlns:a16="http://schemas.microsoft.com/office/drawing/2014/main" id="{A88AD1AB-F25F-4B5B-9C12-2DB03D77D33C}"/>
            </a:ext>
          </a:extLst>
        </xdr:cNvPr>
        <xdr:cNvPicPr>
          <a:picLocks noChangeAspect="1"/>
        </xdr:cNvPicPr>
      </xdr:nvPicPr>
      <xdr:blipFill>
        <a:blip xmlns:r="http://schemas.openxmlformats.org/officeDocument/2006/relationships" r:embed="rId1"/>
        <a:stretch>
          <a:fillRect/>
        </a:stretch>
      </xdr:blipFill>
      <xdr:spPr>
        <a:xfrm>
          <a:off x="3429000" y="0"/>
          <a:ext cx="5486400" cy="2456093"/>
        </a:xfrm>
        <a:prstGeom prst="rect">
          <a:avLst/>
        </a:prstGeom>
        <a:ln>
          <a:noFill/>
        </a:ln>
        <a:effectLst>
          <a:softEdge rad="112500"/>
        </a:effectLst>
      </xdr:spPr>
    </xdr:pic>
    <xdr:clientData/>
  </xdr:twoCellAnchor>
  <xdr:twoCellAnchor>
    <xdr:from>
      <xdr:col>0</xdr:col>
      <xdr:colOff>0</xdr:colOff>
      <xdr:row>0</xdr:row>
      <xdr:rowOff>0</xdr:rowOff>
    </xdr:from>
    <xdr:to>
      <xdr:col>5</xdr:col>
      <xdr:colOff>381000</xdr:colOff>
      <xdr:row>4</xdr:row>
      <xdr:rowOff>104775</xdr:rowOff>
    </xdr:to>
    <xdr:sp macro="" textlink="">
      <xdr:nvSpPr>
        <xdr:cNvPr id="3" name="Rectangle 2">
          <a:extLst>
            <a:ext uri="{FF2B5EF4-FFF2-40B4-BE49-F238E27FC236}">
              <a16:creationId xmlns:a16="http://schemas.microsoft.com/office/drawing/2014/main" id="{50B6F867-E9C7-43A5-B7A9-59C5B2439ECF}"/>
            </a:ext>
          </a:extLst>
        </xdr:cNvPr>
        <xdr:cNvSpPr/>
      </xdr:nvSpPr>
      <xdr:spPr>
        <a:xfrm>
          <a:off x="0" y="0"/>
          <a:ext cx="3810000"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402859</xdr:colOff>
      <xdr:row>33</xdr:row>
      <xdr:rowOff>0</xdr:rowOff>
    </xdr:from>
    <xdr:ext cx="3795360" cy="1704975"/>
    <xdr:pic>
      <xdr:nvPicPr>
        <xdr:cNvPr id="16" name="Picture 15">
          <a:extLst>
            <a:ext uri="{FF2B5EF4-FFF2-40B4-BE49-F238E27FC236}">
              <a16:creationId xmlns:a16="http://schemas.microsoft.com/office/drawing/2014/main" id="{DD1E8ACC-8358-432A-8CFE-14A6D3BFB52E}"/>
            </a:ext>
          </a:extLst>
        </xdr:cNvPr>
        <xdr:cNvPicPr>
          <a:picLocks noChangeAspect="1"/>
        </xdr:cNvPicPr>
      </xdr:nvPicPr>
      <xdr:blipFill>
        <a:blip xmlns:r="http://schemas.openxmlformats.org/officeDocument/2006/relationships" r:embed="rId1"/>
        <a:stretch>
          <a:fillRect/>
        </a:stretch>
      </xdr:blipFill>
      <xdr:spPr>
        <a:xfrm>
          <a:off x="4517659" y="6238875"/>
          <a:ext cx="3795360" cy="1704975"/>
        </a:xfrm>
        <a:prstGeom prst="rect">
          <a:avLst/>
        </a:prstGeom>
        <a:ln>
          <a:noFill/>
        </a:ln>
        <a:effectLst>
          <a:softEdge rad="112500"/>
        </a:effectLst>
      </xdr:spPr>
    </xdr:pic>
    <xdr:clientData/>
  </xdr:oneCellAnchor>
  <xdr:oneCellAnchor>
    <xdr:from>
      <xdr:col>6</xdr:col>
      <xdr:colOff>402859</xdr:colOff>
      <xdr:row>65</xdr:row>
      <xdr:rowOff>0</xdr:rowOff>
    </xdr:from>
    <xdr:ext cx="3795360" cy="1704975"/>
    <xdr:pic>
      <xdr:nvPicPr>
        <xdr:cNvPr id="18" name="Picture 17">
          <a:extLst>
            <a:ext uri="{FF2B5EF4-FFF2-40B4-BE49-F238E27FC236}">
              <a16:creationId xmlns:a16="http://schemas.microsoft.com/office/drawing/2014/main" id="{7946C232-DCE0-43DE-8667-E318328902A3}"/>
            </a:ext>
          </a:extLst>
        </xdr:cNvPr>
        <xdr:cNvPicPr>
          <a:picLocks noChangeAspect="1"/>
        </xdr:cNvPicPr>
      </xdr:nvPicPr>
      <xdr:blipFill>
        <a:blip xmlns:r="http://schemas.openxmlformats.org/officeDocument/2006/relationships" r:embed="rId1"/>
        <a:stretch>
          <a:fillRect/>
        </a:stretch>
      </xdr:blipFill>
      <xdr:spPr>
        <a:xfrm>
          <a:off x="4517659" y="6238875"/>
          <a:ext cx="3795360" cy="1704975"/>
        </a:xfrm>
        <a:prstGeom prst="rect">
          <a:avLst/>
        </a:prstGeom>
        <a:ln>
          <a:noFill/>
        </a:ln>
        <a:effectLst>
          <a:softEdge rad="112500"/>
        </a:effectLst>
      </xdr:spPr>
    </xdr:pic>
    <xdr:clientData/>
  </xdr:oneCellAnchor>
  <xdr:oneCellAnchor>
    <xdr:from>
      <xdr:col>6</xdr:col>
      <xdr:colOff>402859</xdr:colOff>
      <xdr:row>97</xdr:row>
      <xdr:rowOff>0</xdr:rowOff>
    </xdr:from>
    <xdr:ext cx="3795360" cy="1704975"/>
    <xdr:pic>
      <xdr:nvPicPr>
        <xdr:cNvPr id="8" name="Picture 7">
          <a:extLst>
            <a:ext uri="{FF2B5EF4-FFF2-40B4-BE49-F238E27FC236}">
              <a16:creationId xmlns:a16="http://schemas.microsoft.com/office/drawing/2014/main" id="{6B1A0F5C-641A-4A16-8BA2-BCB8B6A50CB2}"/>
            </a:ext>
          </a:extLst>
        </xdr:cNvPr>
        <xdr:cNvPicPr>
          <a:picLocks noChangeAspect="1"/>
        </xdr:cNvPicPr>
      </xdr:nvPicPr>
      <xdr:blipFill>
        <a:blip xmlns:r="http://schemas.openxmlformats.org/officeDocument/2006/relationships" r:embed="rId1"/>
        <a:stretch>
          <a:fillRect/>
        </a:stretch>
      </xdr:blipFill>
      <xdr:spPr>
        <a:xfrm>
          <a:off x="4517659" y="12334875"/>
          <a:ext cx="3795360" cy="1704975"/>
        </a:xfrm>
        <a:prstGeom prst="rect">
          <a:avLst/>
        </a:prstGeom>
        <a:ln>
          <a:noFill/>
        </a:ln>
        <a:effectLst>
          <a:softEdge rad="112500"/>
        </a:effectLst>
      </xdr:spPr>
    </xdr:pic>
    <xdr:clientData/>
  </xdr:oneCellAnchor>
  <xdr:oneCellAnchor>
    <xdr:from>
      <xdr:col>6</xdr:col>
      <xdr:colOff>402859</xdr:colOff>
      <xdr:row>129</xdr:row>
      <xdr:rowOff>0</xdr:rowOff>
    </xdr:from>
    <xdr:ext cx="3795360" cy="1704975"/>
    <xdr:pic>
      <xdr:nvPicPr>
        <xdr:cNvPr id="10" name="Picture 9">
          <a:extLst>
            <a:ext uri="{FF2B5EF4-FFF2-40B4-BE49-F238E27FC236}">
              <a16:creationId xmlns:a16="http://schemas.microsoft.com/office/drawing/2014/main" id="{53DD2F34-E676-43C4-8525-0EE1B2FDD518}"/>
            </a:ext>
          </a:extLst>
        </xdr:cNvPr>
        <xdr:cNvPicPr>
          <a:picLocks noChangeAspect="1"/>
        </xdr:cNvPicPr>
      </xdr:nvPicPr>
      <xdr:blipFill>
        <a:blip xmlns:r="http://schemas.openxmlformats.org/officeDocument/2006/relationships" r:embed="rId1"/>
        <a:stretch>
          <a:fillRect/>
        </a:stretch>
      </xdr:blipFill>
      <xdr:spPr>
        <a:xfrm>
          <a:off x="4517659" y="18497550"/>
          <a:ext cx="3795360" cy="1704975"/>
        </a:xfrm>
        <a:prstGeom prst="rect">
          <a:avLst/>
        </a:prstGeom>
        <a:ln>
          <a:noFill/>
        </a:ln>
        <a:effectLst>
          <a:softEdge rad="112500"/>
        </a:effectLst>
      </xdr:spPr>
    </xdr:pic>
    <xdr:clientData/>
  </xdr:oneCellAnchor>
  <xdr:twoCellAnchor editAs="oneCell">
    <xdr:from>
      <xdr:col>1</xdr:col>
      <xdr:colOff>352425</xdr:colOff>
      <xdr:row>0</xdr:row>
      <xdr:rowOff>9525</xdr:rowOff>
    </xdr:from>
    <xdr:to>
      <xdr:col>2</xdr:col>
      <xdr:colOff>546735</xdr:colOff>
      <xdr:row>3</xdr:row>
      <xdr:rowOff>106680</xdr:rowOff>
    </xdr:to>
    <xdr:pic>
      <xdr:nvPicPr>
        <xdr:cNvPr id="14" name="Picture 13">
          <a:hlinkClick xmlns:r="http://schemas.openxmlformats.org/officeDocument/2006/relationships" r:id="rId2" tooltip="Prejsť na &quot;Analýza 8 princípov výnimočnosti&quot;"/>
          <a:extLst>
            <a:ext uri="{FF2B5EF4-FFF2-40B4-BE49-F238E27FC236}">
              <a16:creationId xmlns:a16="http://schemas.microsoft.com/office/drawing/2014/main" id="{93CE832D-F078-49C0-8132-5C0658D665D5}"/>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038225" y="9525"/>
          <a:ext cx="880110" cy="640080"/>
        </a:xfrm>
        <a:prstGeom prst="rect">
          <a:avLst/>
        </a:prstGeom>
      </xdr:spPr>
    </xdr:pic>
    <xdr:clientData/>
  </xdr:twoCellAnchor>
  <xdr:twoCellAnchor editAs="oneCell">
    <xdr:from>
      <xdr:col>2</xdr:col>
      <xdr:colOff>571501</xdr:colOff>
      <xdr:row>0</xdr:row>
      <xdr:rowOff>28575</xdr:rowOff>
    </xdr:from>
    <xdr:to>
      <xdr:col>4</xdr:col>
      <xdr:colOff>91622</xdr:colOff>
      <xdr:row>3</xdr:row>
      <xdr:rowOff>125730</xdr:rowOff>
    </xdr:to>
    <xdr:pic>
      <xdr:nvPicPr>
        <xdr:cNvPr id="20" name="Picture 19">
          <a:hlinkClick xmlns:r="http://schemas.openxmlformats.org/officeDocument/2006/relationships" r:id="rId5" tooltip="Prejsť na &quot;Kritériá Modelu CAF&quot;"/>
          <a:extLst>
            <a:ext uri="{FF2B5EF4-FFF2-40B4-BE49-F238E27FC236}">
              <a16:creationId xmlns:a16="http://schemas.microsoft.com/office/drawing/2014/main" id="{83446633-107B-4714-A01B-7DD491F22926}"/>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943101" y="28575"/>
          <a:ext cx="891721" cy="640080"/>
        </a:xfrm>
        <a:prstGeom prst="rect">
          <a:avLst/>
        </a:prstGeom>
      </xdr:spPr>
    </xdr:pic>
    <xdr:clientData/>
  </xdr:twoCellAnchor>
  <xdr:oneCellAnchor>
    <xdr:from>
      <xdr:col>0</xdr:col>
      <xdr:colOff>609600</xdr:colOff>
      <xdr:row>41</xdr:row>
      <xdr:rowOff>152012</xdr:rowOff>
    </xdr:from>
    <xdr:ext cx="3124200" cy="953466"/>
    <xdr:sp macro="" textlink="">
      <xdr:nvSpPr>
        <xdr:cNvPr id="12" name="TextBox 11">
          <a:extLst>
            <a:ext uri="{FF2B5EF4-FFF2-40B4-BE49-F238E27FC236}">
              <a16:creationId xmlns:a16="http://schemas.microsoft.com/office/drawing/2014/main" id="{8756ECA3-9D13-43C8-B555-D20302B3C013}"/>
            </a:ext>
          </a:extLst>
        </xdr:cNvPr>
        <xdr:cNvSpPr txBox="1">
          <a:spLocks/>
        </xdr:cNvSpPr>
      </xdr:nvSpPr>
      <xdr:spPr>
        <a:xfrm>
          <a:off x="609600" y="80958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73</xdr:row>
      <xdr:rowOff>152012</xdr:rowOff>
    </xdr:from>
    <xdr:ext cx="3124200" cy="953466"/>
    <xdr:sp macro="" textlink="">
      <xdr:nvSpPr>
        <xdr:cNvPr id="24" name="TextBox 23">
          <a:extLst>
            <a:ext uri="{FF2B5EF4-FFF2-40B4-BE49-F238E27FC236}">
              <a16:creationId xmlns:a16="http://schemas.microsoft.com/office/drawing/2014/main" id="{8594C547-5178-4F36-828C-2E31109F6E88}"/>
            </a:ext>
          </a:extLst>
        </xdr:cNvPr>
        <xdr:cNvSpPr txBox="1">
          <a:spLocks/>
        </xdr:cNvSpPr>
      </xdr:nvSpPr>
      <xdr:spPr>
        <a:xfrm>
          <a:off x="609600" y="80958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105</xdr:row>
      <xdr:rowOff>152012</xdr:rowOff>
    </xdr:from>
    <xdr:ext cx="3124200" cy="953466"/>
    <xdr:sp macro="" textlink="">
      <xdr:nvSpPr>
        <xdr:cNvPr id="26" name="TextBox 25">
          <a:extLst>
            <a:ext uri="{FF2B5EF4-FFF2-40B4-BE49-F238E27FC236}">
              <a16:creationId xmlns:a16="http://schemas.microsoft.com/office/drawing/2014/main" id="{CC341A49-63FC-4152-B849-29511FFCA78A}"/>
            </a:ext>
          </a:extLst>
        </xdr:cNvPr>
        <xdr:cNvSpPr txBox="1">
          <a:spLocks/>
        </xdr:cNvSpPr>
      </xdr:nvSpPr>
      <xdr:spPr>
        <a:xfrm>
          <a:off x="609600" y="80958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137</xdr:row>
      <xdr:rowOff>152012</xdr:rowOff>
    </xdr:from>
    <xdr:ext cx="3124200" cy="953466"/>
    <xdr:sp macro="" textlink="">
      <xdr:nvSpPr>
        <xdr:cNvPr id="27" name="TextBox 26">
          <a:extLst>
            <a:ext uri="{FF2B5EF4-FFF2-40B4-BE49-F238E27FC236}">
              <a16:creationId xmlns:a16="http://schemas.microsoft.com/office/drawing/2014/main" id="{F391C830-1C3E-4213-97B2-BD5D0A57F22D}"/>
            </a:ext>
          </a:extLst>
        </xdr:cNvPr>
        <xdr:cNvSpPr txBox="1">
          <a:spLocks/>
        </xdr:cNvSpPr>
      </xdr:nvSpPr>
      <xdr:spPr>
        <a:xfrm>
          <a:off x="609600" y="80958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twoCellAnchor editAs="oneCell">
    <xdr:from>
      <xdr:col>0</xdr:col>
      <xdr:colOff>66675</xdr:colOff>
      <xdr:row>0</xdr:row>
      <xdr:rowOff>9525</xdr:rowOff>
    </xdr:from>
    <xdr:to>
      <xdr:col>1</xdr:col>
      <xdr:colOff>238246</xdr:colOff>
      <xdr:row>3</xdr:row>
      <xdr:rowOff>106680</xdr:rowOff>
    </xdr:to>
    <xdr:pic>
      <xdr:nvPicPr>
        <xdr:cNvPr id="23" name="Picture 22">
          <a:hlinkClick xmlns:r="http://schemas.openxmlformats.org/officeDocument/2006/relationships" r:id="rId8" tooltip="Návrat na ÚVOD"/>
          <a:extLst>
            <a:ext uri="{FF2B5EF4-FFF2-40B4-BE49-F238E27FC236}">
              <a16:creationId xmlns:a16="http://schemas.microsoft.com/office/drawing/2014/main" id="{603FEE26-6193-4A31-AF88-203C264C5851}"/>
            </a:ext>
          </a:extLst>
        </xdr:cNvPr>
        <xdr:cNvPicPr>
          <a:picLocks noChangeAspect="1"/>
        </xdr:cNvPicPr>
      </xdr:nvPicPr>
      <xdr:blipFill>
        <a:blip xmlns:r="http://schemas.openxmlformats.org/officeDocument/2006/relationships" r:embed="rId9"/>
        <a:stretch>
          <a:fillRect/>
        </a:stretch>
      </xdr:blipFill>
      <xdr:spPr>
        <a:xfrm>
          <a:off x="66675" y="9525"/>
          <a:ext cx="857371" cy="640080"/>
        </a:xfrm>
        <a:prstGeom prst="rect">
          <a:avLst/>
        </a:prstGeom>
        <a:effectLst/>
      </xdr:spPr>
    </xdr:pic>
    <xdr:clientData/>
  </xdr:twoCellAnchor>
  <xdr:twoCellAnchor editAs="oneCell">
    <xdr:from>
      <xdr:col>4</xdr:col>
      <xdr:colOff>190501</xdr:colOff>
      <xdr:row>0</xdr:row>
      <xdr:rowOff>47625</xdr:rowOff>
    </xdr:from>
    <xdr:to>
      <xdr:col>5</xdr:col>
      <xdr:colOff>263130</xdr:colOff>
      <xdr:row>3</xdr:row>
      <xdr:rowOff>144780</xdr:rowOff>
    </xdr:to>
    <xdr:pic>
      <xdr:nvPicPr>
        <xdr:cNvPr id="25" name="Picture 24">
          <a:hlinkClick xmlns:r="http://schemas.openxmlformats.org/officeDocument/2006/relationships" r:id="rId10" tooltip="Vysvetlenie základných pojmov - SLOVNÍK"/>
          <a:extLst>
            <a:ext uri="{FF2B5EF4-FFF2-40B4-BE49-F238E27FC236}">
              <a16:creationId xmlns:a16="http://schemas.microsoft.com/office/drawing/2014/main" id="{BB835567-7526-45E5-971B-FF6EB8C620EA}"/>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933701" y="47625"/>
          <a:ext cx="758429" cy="640080"/>
        </a:xfrm>
        <a:prstGeom prst="rect">
          <a:avLst/>
        </a:prstGeom>
        <a:effectLst/>
      </xdr:spPr>
    </xdr:pic>
    <xdr:clientData/>
  </xdr:twoCellAnchor>
  <xdr:twoCellAnchor editAs="oneCell">
    <xdr:from>
      <xdr:col>0</xdr:col>
      <xdr:colOff>200025</xdr:colOff>
      <xdr:row>33</xdr:row>
      <xdr:rowOff>38100</xdr:rowOff>
    </xdr:from>
    <xdr:to>
      <xdr:col>1</xdr:col>
      <xdr:colOff>498965</xdr:colOff>
      <xdr:row>37</xdr:row>
      <xdr:rowOff>55245</xdr:rowOff>
    </xdr:to>
    <xdr:pic>
      <xdr:nvPicPr>
        <xdr:cNvPr id="34" name="Picture 33">
          <a:hlinkClick xmlns:r="http://schemas.openxmlformats.org/officeDocument/2006/relationships" r:id="rId13" tooltip="Návrat na titulnú stranu kritéria"/>
          <a:extLst>
            <a:ext uri="{FF2B5EF4-FFF2-40B4-BE49-F238E27FC236}">
              <a16:creationId xmlns:a16="http://schemas.microsoft.com/office/drawing/2014/main" id="{2F2F010A-A63F-43C0-AE0A-1EE52E566693}"/>
            </a:ext>
          </a:extLst>
        </xdr:cNvPr>
        <xdr:cNvPicPr>
          <a:picLocks noChangeAspect="1"/>
        </xdr:cNvPicPr>
      </xdr:nvPicPr>
      <xdr:blipFill>
        <a:blip xmlns:r="http://schemas.openxmlformats.org/officeDocument/2006/relationships" r:embed="rId14"/>
        <a:stretch>
          <a:fillRect/>
        </a:stretch>
      </xdr:blipFill>
      <xdr:spPr>
        <a:xfrm>
          <a:off x="200025" y="6276975"/>
          <a:ext cx="984740" cy="731520"/>
        </a:xfrm>
        <a:prstGeom prst="rect">
          <a:avLst/>
        </a:prstGeom>
      </xdr:spPr>
    </xdr:pic>
    <xdr:clientData/>
  </xdr:twoCellAnchor>
  <xdr:twoCellAnchor editAs="oneCell">
    <xdr:from>
      <xdr:col>0</xdr:col>
      <xdr:colOff>161925</xdr:colOff>
      <xdr:row>65</xdr:row>
      <xdr:rowOff>28575</xdr:rowOff>
    </xdr:from>
    <xdr:to>
      <xdr:col>1</xdr:col>
      <xdr:colOff>460865</xdr:colOff>
      <xdr:row>69</xdr:row>
      <xdr:rowOff>36195</xdr:rowOff>
    </xdr:to>
    <xdr:pic>
      <xdr:nvPicPr>
        <xdr:cNvPr id="35" name="Picture 34">
          <a:hlinkClick xmlns:r="http://schemas.openxmlformats.org/officeDocument/2006/relationships" r:id="rId13" tooltip="Návrat na titulnú stranu kritéria"/>
          <a:extLst>
            <a:ext uri="{FF2B5EF4-FFF2-40B4-BE49-F238E27FC236}">
              <a16:creationId xmlns:a16="http://schemas.microsoft.com/office/drawing/2014/main" id="{324C7069-741D-45A2-8951-C353331B139C}"/>
            </a:ext>
          </a:extLst>
        </xdr:cNvPr>
        <xdr:cNvPicPr>
          <a:picLocks noChangeAspect="1"/>
        </xdr:cNvPicPr>
      </xdr:nvPicPr>
      <xdr:blipFill>
        <a:blip xmlns:r="http://schemas.openxmlformats.org/officeDocument/2006/relationships" r:embed="rId14"/>
        <a:stretch>
          <a:fillRect/>
        </a:stretch>
      </xdr:blipFill>
      <xdr:spPr>
        <a:xfrm>
          <a:off x="161925" y="12353925"/>
          <a:ext cx="984740" cy="731520"/>
        </a:xfrm>
        <a:prstGeom prst="rect">
          <a:avLst/>
        </a:prstGeom>
      </xdr:spPr>
    </xdr:pic>
    <xdr:clientData/>
  </xdr:twoCellAnchor>
  <xdr:twoCellAnchor editAs="oneCell">
    <xdr:from>
      <xdr:col>0</xdr:col>
      <xdr:colOff>209550</xdr:colOff>
      <xdr:row>97</xdr:row>
      <xdr:rowOff>38100</xdr:rowOff>
    </xdr:from>
    <xdr:to>
      <xdr:col>1</xdr:col>
      <xdr:colOff>508490</xdr:colOff>
      <xdr:row>101</xdr:row>
      <xdr:rowOff>45720</xdr:rowOff>
    </xdr:to>
    <xdr:pic>
      <xdr:nvPicPr>
        <xdr:cNvPr id="36" name="Picture 35">
          <a:hlinkClick xmlns:r="http://schemas.openxmlformats.org/officeDocument/2006/relationships" r:id="rId13" tooltip="Návrat na titulnú stranu kritéria"/>
          <a:extLst>
            <a:ext uri="{FF2B5EF4-FFF2-40B4-BE49-F238E27FC236}">
              <a16:creationId xmlns:a16="http://schemas.microsoft.com/office/drawing/2014/main" id="{0436EEB4-8E67-4FAD-B568-FD4DE2E7B26F}"/>
            </a:ext>
          </a:extLst>
        </xdr:cNvPr>
        <xdr:cNvPicPr>
          <a:picLocks noChangeAspect="1"/>
        </xdr:cNvPicPr>
      </xdr:nvPicPr>
      <xdr:blipFill>
        <a:blip xmlns:r="http://schemas.openxmlformats.org/officeDocument/2006/relationships" r:embed="rId14"/>
        <a:stretch>
          <a:fillRect/>
        </a:stretch>
      </xdr:blipFill>
      <xdr:spPr>
        <a:xfrm>
          <a:off x="209550" y="18526125"/>
          <a:ext cx="984740" cy="731520"/>
        </a:xfrm>
        <a:prstGeom prst="rect">
          <a:avLst/>
        </a:prstGeom>
      </xdr:spPr>
    </xdr:pic>
    <xdr:clientData/>
  </xdr:twoCellAnchor>
  <xdr:twoCellAnchor editAs="oneCell">
    <xdr:from>
      <xdr:col>0</xdr:col>
      <xdr:colOff>152400</xdr:colOff>
      <xdr:row>129</xdr:row>
      <xdr:rowOff>76200</xdr:rowOff>
    </xdr:from>
    <xdr:to>
      <xdr:col>1</xdr:col>
      <xdr:colOff>451340</xdr:colOff>
      <xdr:row>133</xdr:row>
      <xdr:rowOff>83820</xdr:rowOff>
    </xdr:to>
    <xdr:pic>
      <xdr:nvPicPr>
        <xdr:cNvPr id="37" name="Picture 36">
          <a:hlinkClick xmlns:r="http://schemas.openxmlformats.org/officeDocument/2006/relationships" r:id="rId13" tooltip="Návrat na titulnú stranu kritéria"/>
          <a:extLst>
            <a:ext uri="{FF2B5EF4-FFF2-40B4-BE49-F238E27FC236}">
              <a16:creationId xmlns:a16="http://schemas.microsoft.com/office/drawing/2014/main" id="{C65B79DF-7FE1-4957-A0D6-CA3C98D29778}"/>
            </a:ext>
          </a:extLst>
        </xdr:cNvPr>
        <xdr:cNvPicPr>
          <a:picLocks noChangeAspect="1"/>
        </xdr:cNvPicPr>
      </xdr:nvPicPr>
      <xdr:blipFill>
        <a:blip xmlns:r="http://schemas.openxmlformats.org/officeDocument/2006/relationships" r:embed="rId14"/>
        <a:stretch>
          <a:fillRect/>
        </a:stretch>
      </xdr:blipFill>
      <xdr:spPr>
        <a:xfrm>
          <a:off x="152400" y="24726900"/>
          <a:ext cx="984740" cy="7315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438150</xdr:colOff>
      <xdr:row>4</xdr:row>
      <xdr:rowOff>104775</xdr:rowOff>
    </xdr:to>
    <xdr:sp macro="" textlink="">
      <xdr:nvSpPr>
        <xdr:cNvPr id="17" name="Rectangle 16">
          <a:extLst>
            <a:ext uri="{FF2B5EF4-FFF2-40B4-BE49-F238E27FC236}">
              <a16:creationId xmlns:a16="http://schemas.microsoft.com/office/drawing/2014/main" id="{59D7B438-983E-4423-A847-9681EBCF5958}"/>
            </a:ext>
          </a:extLst>
        </xdr:cNvPr>
        <xdr:cNvSpPr/>
      </xdr:nvSpPr>
      <xdr:spPr>
        <a:xfrm>
          <a:off x="0" y="0"/>
          <a:ext cx="3867150"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5</xdr:col>
      <xdr:colOff>8282</xdr:colOff>
      <xdr:row>0</xdr:row>
      <xdr:rowOff>16564</xdr:rowOff>
    </xdr:from>
    <xdr:to>
      <xdr:col>12</xdr:col>
      <xdr:colOff>682487</xdr:colOff>
      <xdr:row>12</xdr:row>
      <xdr:rowOff>42074</xdr:rowOff>
    </xdr:to>
    <xdr:pic>
      <xdr:nvPicPr>
        <xdr:cNvPr id="12" name="Picture 11">
          <a:extLst>
            <a:ext uri="{FF2B5EF4-FFF2-40B4-BE49-F238E27FC236}">
              <a16:creationId xmlns:a16="http://schemas.microsoft.com/office/drawing/2014/main" id="{A9C4AB8E-D921-450A-9168-3AD7D61E2F0E}"/>
            </a:ext>
          </a:extLst>
        </xdr:cNvPr>
        <xdr:cNvPicPr>
          <a:picLocks/>
        </xdr:cNvPicPr>
      </xdr:nvPicPr>
      <xdr:blipFill rotWithShape="1">
        <a:blip xmlns:r="http://schemas.openxmlformats.org/officeDocument/2006/relationships" r:embed="rId1"/>
        <a:srcRect b="1047"/>
        <a:stretch/>
      </xdr:blipFill>
      <xdr:spPr>
        <a:xfrm flipH="1">
          <a:off x="3445565" y="16564"/>
          <a:ext cx="5486400" cy="2468880"/>
        </a:xfrm>
        <a:prstGeom prst="rect">
          <a:avLst/>
        </a:prstGeom>
      </xdr:spPr>
    </xdr:pic>
    <xdr:clientData/>
  </xdr:twoCellAnchor>
  <xdr:twoCellAnchor editAs="oneCell">
    <xdr:from>
      <xdr:col>7</xdr:col>
      <xdr:colOff>0</xdr:colOff>
      <xdr:row>33</xdr:row>
      <xdr:rowOff>0</xdr:rowOff>
    </xdr:from>
    <xdr:to>
      <xdr:col>12</xdr:col>
      <xdr:colOff>365760</xdr:colOff>
      <xdr:row>40</xdr:row>
      <xdr:rowOff>443103</xdr:rowOff>
    </xdr:to>
    <xdr:pic>
      <xdr:nvPicPr>
        <xdr:cNvPr id="18" name="Picture 17">
          <a:extLst>
            <a:ext uri="{FF2B5EF4-FFF2-40B4-BE49-F238E27FC236}">
              <a16:creationId xmlns:a16="http://schemas.microsoft.com/office/drawing/2014/main" id="{FB5CB8AA-F31C-45C2-A407-7AC3F3A3D43C}"/>
            </a:ext>
          </a:extLst>
        </xdr:cNvPr>
        <xdr:cNvPicPr>
          <a:picLocks/>
        </xdr:cNvPicPr>
      </xdr:nvPicPr>
      <xdr:blipFill rotWithShape="1">
        <a:blip xmlns:r="http://schemas.openxmlformats.org/officeDocument/2006/relationships" r:embed="rId1"/>
        <a:srcRect b="1047"/>
        <a:stretch/>
      </xdr:blipFill>
      <xdr:spPr>
        <a:xfrm flipH="1">
          <a:off x="4800600" y="6238875"/>
          <a:ext cx="3794760" cy="1709928"/>
        </a:xfrm>
        <a:prstGeom prst="rect">
          <a:avLst/>
        </a:prstGeom>
        <a:ln>
          <a:noFill/>
        </a:ln>
        <a:effectLst>
          <a:softEdge rad="112500"/>
        </a:effectLst>
      </xdr:spPr>
    </xdr:pic>
    <xdr:clientData/>
  </xdr:twoCellAnchor>
  <xdr:twoCellAnchor editAs="oneCell">
    <xdr:from>
      <xdr:col>7</xdr:col>
      <xdr:colOff>0</xdr:colOff>
      <xdr:row>65</xdr:row>
      <xdr:rowOff>0</xdr:rowOff>
    </xdr:from>
    <xdr:to>
      <xdr:col>12</xdr:col>
      <xdr:colOff>365760</xdr:colOff>
      <xdr:row>72</xdr:row>
      <xdr:rowOff>443103</xdr:rowOff>
    </xdr:to>
    <xdr:pic>
      <xdr:nvPicPr>
        <xdr:cNvPr id="19" name="Picture 18">
          <a:extLst>
            <a:ext uri="{FF2B5EF4-FFF2-40B4-BE49-F238E27FC236}">
              <a16:creationId xmlns:a16="http://schemas.microsoft.com/office/drawing/2014/main" id="{A204134D-6BEA-4974-BF69-01FACEFAEACF}"/>
            </a:ext>
          </a:extLst>
        </xdr:cNvPr>
        <xdr:cNvPicPr>
          <a:picLocks/>
        </xdr:cNvPicPr>
      </xdr:nvPicPr>
      <xdr:blipFill rotWithShape="1">
        <a:blip xmlns:r="http://schemas.openxmlformats.org/officeDocument/2006/relationships" r:embed="rId1"/>
        <a:srcRect b="1047"/>
        <a:stretch/>
      </xdr:blipFill>
      <xdr:spPr>
        <a:xfrm flipH="1">
          <a:off x="4800600" y="12334875"/>
          <a:ext cx="3794760" cy="1709928"/>
        </a:xfrm>
        <a:prstGeom prst="rect">
          <a:avLst/>
        </a:prstGeom>
        <a:ln>
          <a:noFill/>
        </a:ln>
        <a:effectLst>
          <a:softEdge rad="112500"/>
        </a:effectLst>
      </xdr:spPr>
    </xdr:pic>
    <xdr:clientData/>
  </xdr:twoCellAnchor>
  <xdr:twoCellAnchor editAs="oneCell">
    <xdr:from>
      <xdr:col>7</xdr:col>
      <xdr:colOff>0</xdr:colOff>
      <xdr:row>97</xdr:row>
      <xdr:rowOff>0</xdr:rowOff>
    </xdr:from>
    <xdr:to>
      <xdr:col>12</xdr:col>
      <xdr:colOff>365760</xdr:colOff>
      <xdr:row>104</xdr:row>
      <xdr:rowOff>443103</xdr:rowOff>
    </xdr:to>
    <xdr:pic>
      <xdr:nvPicPr>
        <xdr:cNvPr id="21" name="Picture 20">
          <a:extLst>
            <a:ext uri="{FF2B5EF4-FFF2-40B4-BE49-F238E27FC236}">
              <a16:creationId xmlns:a16="http://schemas.microsoft.com/office/drawing/2014/main" id="{0F4D6866-2604-439E-A8F9-8784E0F74A83}"/>
            </a:ext>
          </a:extLst>
        </xdr:cNvPr>
        <xdr:cNvPicPr>
          <a:picLocks/>
        </xdr:cNvPicPr>
      </xdr:nvPicPr>
      <xdr:blipFill rotWithShape="1">
        <a:blip xmlns:r="http://schemas.openxmlformats.org/officeDocument/2006/relationships" r:embed="rId1"/>
        <a:srcRect b="1047"/>
        <a:stretch/>
      </xdr:blipFill>
      <xdr:spPr>
        <a:xfrm flipH="1">
          <a:off x="4800600" y="18497550"/>
          <a:ext cx="3794760" cy="1709928"/>
        </a:xfrm>
        <a:prstGeom prst="rect">
          <a:avLst/>
        </a:prstGeom>
        <a:ln>
          <a:noFill/>
        </a:ln>
        <a:effectLst>
          <a:softEdge rad="112500"/>
        </a:effectLst>
      </xdr:spPr>
    </xdr:pic>
    <xdr:clientData/>
  </xdr:twoCellAnchor>
  <xdr:twoCellAnchor editAs="oneCell">
    <xdr:from>
      <xdr:col>7</xdr:col>
      <xdr:colOff>0</xdr:colOff>
      <xdr:row>129</xdr:row>
      <xdr:rowOff>0</xdr:rowOff>
    </xdr:from>
    <xdr:to>
      <xdr:col>12</xdr:col>
      <xdr:colOff>365760</xdr:colOff>
      <xdr:row>136</xdr:row>
      <xdr:rowOff>443103</xdr:rowOff>
    </xdr:to>
    <xdr:pic>
      <xdr:nvPicPr>
        <xdr:cNvPr id="22" name="Picture 21">
          <a:extLst>
            <a:ext uri="{FF2B5EF4-FFF2-40B4-BE49-F238E27FC236}">
              <a16:creationId xmlns:a16="http://schemas.microsoft.com/office/drawing/2014/main" id="{79AD28E1-5EF4-4EDF-9469-7A75893D2E36}"/>
            </a:ext>
          </a:extLst>
        </xdr:cNvPr>
        <xdr:cNvPicPr>
          <a:picLocks/>
        </xdr:cNvPicPr>
      </xdr:nvPicPr>
      <xdr:blipFill rotWithShape="1">
        <a:blip xmlns:r="http://schemas.openxmlformats.org/officeDocument/2006/relationships" r:embed="rId1"/>
        <a:srcRect b="1047"/>
        <a:stretch/>
      </xdr:blipFill>
      <xdr:spPr>
        <a:xfrm flipH="1">
          <a:off x="4800600" y="24660225"/>
          <a:ext cx="3794760" cy="1709928"/>
        </a:xfrm>
        <a:prstGeom prst="rect">
          <a:avLst/>
        </a:prstGeom>
        <a:ln>
          <a:noFill/>
        </a:ln>
        <a:effectLst>
          <a:softEdge rad="112500"/>
        </a:effectLst>
      </xdr:spPr>
    </xdr:pic>
    <xdr:clientData/>
  </xdr:twoCellAnchor>
  <xdr:oneCellAnchor>
    <xdr:from>
      <xdr:col>0</xdr:col>
      <xdr:colOff>609600</xdr:colOff>
      <xdr:row>41</xdr:row>
      <xdr:rowOff>152012</xdr:rowOff>
    </xdr:from>
    <xdr:ext cx="3124200" cy="953466"/>
    <xdr:sp macro="" textlink="">
      <xdr:nvSpPr>
        <xdr:cNvPr id="20" name="TextBox 19">
          <a:extLst>
            <a:ext uri="{FF2B5EF4-FFF2-40B4-BE49-F238E27FC236}">
              <a16:creationId xmlns:a16="http://schemas.microsoft.com/office/drawing/2014/main" id="{0D0862F5-1E7E-4D14-BE42-16C1E8031E51}"/>
            </a:ext>
          </a:extLst>
        </xdr:cNvPr>
        <xdr:cNvSpPr txBox="1">
          <a:spLocks/>
        </xdr:cNvSpPr>
      </xdr:nvSpPr>
      <xdr:spPr>
        <a:xfrm>
          <a:off x="609600" y="80958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73</xdr:row>
      <xdr:rowOff>152012</xdr:rowOff>
    </xdr:from>
    <xdr:ext cx="3124200" cy="953466"/>
    <xdr:sp macro="" textlink="">
      <xdr:nvSpPr>
        <xdr:cNvPr id="23" name="TextBox 22">
          <a:extLst>
            <a:ext uri="{FF2B5EF4-FFF2-40B4-BE49-F238E27FC236}">
              <a16:creationId xmlns:a16="http://schemas.microsoft.com/office/drawing/2014/main" id="{88167023-6460-474A-B33C-29A8E133B800}"/>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105</xdr:row>
      <xdr:rowOff>152012</xdr:rowOff>
    </xdr:from>
    <xdr:ext cx="3124200" cy="953466"/>
    <xdr:sp macro="" textlink="">
      <xdr:nvSpPr>
        <xdr:cNvPr id="24" name="TextBox 23">
          <a:extLst>
            <a:ext uri="{FF2B5EF4-FFF2-40B4-BE49-F238E27FC236}">
              <a16:creationId xmlns:a16="http://schemas.microsoft.com/office/drawing/2014/main" id="{3740B296-0AA3-4D63-8621-2D7236A2EDAF}"/>
            </a:ext>
          </a:extLst>
        </xdr:cNvPr>
        <xdr:cNvSpPr txBox="1">
          <a:spLocks/>
        </xdr:cNvSpPr>
      </xdr:nvSpPr>
      <xdr:spPr>
        <a:xfrm>
          <a:off x="609600" y="14201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137</xdr:row>
      <xdr:rowOff>152012</xdr:rowOff>
    </xdr:from>
    <xdr:ext cx="3124200" cy="953466"/>
    <xdr:sp macro="" textlink="">
      <xdr:nvSpPr>
        <xdr:cNvPr id="25" name="TextBox 24">
          <a:extLst>
            <a:ext uri="{FF2B5EF4-FFF2-40B4-BE49-F238E27FC236}">
              <a16:creationId xmlns:a16="http://schemas.microsoft.com/office/drawing/2014/main" id="{8FDEFF96-C1EB-401E-85EF-A7D7389B5835}"/>
            </a:ext>
          </a:extLst>
        </xdr:cNvPr>
        <xdr:cNvSpPr txBox="1">
          <a:spLocks/>
        </xdr:cNvSpPr>
      </xdr:nvSpPr>
      <xdr:spPr>
        <a:xfrm>
          <a:off x="609600" y="20364062"/>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twoCellAnchor editAs="oneCell">
    <xdr:from>
      <xdr:col>1</xdr:col>
      <xdr:colOff>285750</xdr:colOff>
      <xdr:row>0</xdr:row>
      <xdr:rowOff>0</xdr:rowOff>
    </xdr:from>
    <xdr:to>
      <xdr:col>2</xdr:col>
      <xdr:colOff>480060</xdr:colOff>
      <xdr:row>3</xdr:row>
      <xdr:rowOff>97155</xdr:rowOff>
    </xdr:to>
    <xdr:pic>
      <xdr:nvPicPr>
        <xdr:cNvPr id="26" name="Picture 25">
          <a:hlinkClick xmlns:r="http://schemas.openxmlformats.org/officeDocument/2006/relationships" r:id="rId2" tooltip="Prejsť na &quot;Analýza 8 princípov výnimočnosti&quot;"/>
          <a:extLst>
            <a:ext uri="{FF2B5EF4-FFF2-40B4-BE49-F238E27FC236}">
              <a16:creationId xmlns:a16="http://schemas.microsoft.com/office/drawing/2014/main" id="{E6F59005-C9C1-4935-8968-946F432B52DB}"/>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27" name="Picture 26">
          <a:hlinkClick xmlns:r="http://schemas.openxmlformats.org/officeDocument/2006/relationships" r:id="rId5" tooltip="Prejsť na &quot;Kritériá Modelu CAF&quot;"/>
          <a:extLst>
            <a:ext uri="{FF2B5EF4-FFF2-40B4-BE49-F238E27FC236}">
              <a16:creationId xmlns:a16="http://schemas.microsoft.com/office/drawing/2014/main" id="{3DDFBCF7-A12F-4F42-9D86-8EF143D1ABA4}"/>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28" name="Picture 27">
          <a:hlinkClick xmlns:r="http://schemas.openxmlformats.org/officeDocument/2006/relationships" r:id="rId8" tooltip="Návrat na ÚVOD"/>
          <a:extLst>
            <a:ext uri="{FF2B5EF4-FFF2-40B4-BE49-F238E27FC236}">
              <a16:creationId xmlns:a16="http://schemas.microsoft.com/office/drawing/2014/main" id="{DAAD8F87-A608-4483-AFDC-46430C13E8A4}"/>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29" name="Picture 28">
          <a:hlinkClick xmlns:r="http://schemas.openxmlformats.org/officeDocument/2006/relationships" r:id="rId10" tooltip="Vysvetlenie základných pojmov - SLOVNÍK"/>
          <a:extLst>
            <a:ext uri="{FF2B5EF4-FFF2-40B4-BE49-F238E27FC236}">
              <a16:creationId xmlns:a16="http://schemas.microsoft.com/office/drawing/2014/main" id="{52A04EC0-880F-4205-9ED3-2855BF3CAFE5}"/>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200025</xdr:colOff>
      <xdr:row>33</xdr:row>
      <xdr:rowOff>57150</xdr:rowOff>
    </xdr:from>
    <xdr:to>
      <xdr:col>1</xdr:col>
      <xdr:colOff>498965</xdr:colOff>
      <xdr:row>37</xdr:row>
      <xdr:rowOff>64770</xdr:rowOff>
    </xdr:to>
    <xdr:pic>
      <xdr:nvPicPr>
        <xdr:cNvPr id="30" name="Picture 29">
          <a:hlinkClick xmlns:r="http://schemas.openxmlformats.org/officeDocument/2006/relationships" r:id="rId13" tooltip="Návrat na titulnú stranu kritéria"/>
          <a:extLst>
            <a:ext uri="{FF2B5EF4-FFF2-40B4-BE49-F238E27FC236}">
              <a16:creationId xmlns:a16="http://schemas.microsoft.com/office/drawing/2014/main" id="{36F42391-39E6-4CB2-81DF-40375430CA31}"/>
            </a:ext>
          </a:extLst>
        </xdr:cNvPr>
        <xdr:cNvPicPr>
          <a:picLocks noChangeAspect="1"/>
        </xdr:cNvPicPr>
      </xdr:nvPicPr>
      <xdr:blipFill>
        <a:blip xmlns:r="http://schemas.openxmlformats.org/officeDocument/2006/relationships" r:embed="rId14"/>
        <a:stretch>
          <a:fillRect/>
        </a:stretch>
      </xdr:blipFill>
      <xdr:spPr>
        <a:xfrm>
          <a:off x="200025" y="6296025"/>
          <a:ext cx="984740" cy="731520"/>
        </a:xfrm>
        <a:prstGeom prst="rect">
          <a:avLst/>
        </a:prstGeom>
      </xdr:spPr>
    </xdr:pic>
    <xdr:clientData/>
  </xdr:twoCellAnchor>
  <xdr:twoCellAnchor editAs="oneCell">
    <xdr:from>
      <xdr:col>0</xdr:col>
      <xdr:colOff>180975</xdr:colOff>
      <xdr:row>65</xdr:row>
      <xdr:rowOff>66675</xdr:rowOff>
    </xdr:from>
    <xdr:to>
      <xdr:col>1</xdr:col>
      <xdr:colOff>479915</xdr:colOff>
      <xdr:row>69</xdr:row>
      <xdr:rowOff>74295</xdr:rowOff>
    </xdr:to>
    <xdr:pic>
      <xdr:nvPicPr>
        <xdr:cNvPr id="32" name="Picture 31">
          <a:hlinkClick xmlns:r="http://schemas.openxmlformats.org/officeDocument/2006/relationships" r:id="rId13" tooltip="Návrat na titulnú stranu kritéria"/>
          <a:extLst>
            <a:ext uri="{FF2B5EF4-FFF2-40B4-BE49-F238E27FC236}">
              <a16:creationId xmlns:a16="http://schemas.microsoft.com/office/drawing/2014/main" id="{14CF0EBC-4AB3-4263-835D-1C8AA134F863}"/>
            </a:ext>
          </a:extLst>
        </xdr:cNvPr>
        <xdr:cNvPicPr>
          <a:picLocks noChangeAspect="1"/>
        </xdr:cNvPicPr>
      </xdr:nvPicPr>
      <xdr:blipFill>
        <a:blip xmlns:r="http://schemas.openxmlformats.org/officeDocument/2006/relationships" r:embed="rId14"/>
        <a:stretch>
          <a:fillRect/>
        </a:stretch>
      </xdr:blipFill>
      <xdr:spPr>
        <a:xfrm>
          <a:off x="180975" y="12401550"/>
          <a:ext cx="984740" cy="731520"/>
        </a:xfrm>
        <a:prstGeom prst="rect">
          <a:avLst/>
        </a:prstGeom>
      </xdr:spPr>
    </xdr:pic>
    <xdr:clientData/>
  </xdr:twoCellAnchor>
  <xdr:twoCellAnchor editAs="oneCell">
    <xdr:from>
      <xdr:col>0</xdr:col>
      <xdr:colOff>190500</xdr:colOff>
      <xdr:row>97</xdr:row>
      <xdr:rowOff>28575</xdr:rowOff>
    </xdr:from>
    <xdr:to>
      <xdr:col>1</xdr:col>
      <xdr:colOff>489440</xdr:colOff>
      <xdr:row>101</xdr:row>
      <xdr:rowOff>36195</xdr:rowOff>
    </xdr:to>
    <xdr:pic>
      <xdr:nvPicPr>
        <xdr:cNvPr id="33" name="Picture 32">
          <a:hlinkClick xmlns:r="http://schemas.openxmlformats.org/officeDocument/2006/relationships" r:id="rId13" tooltip="Návrat na titulnú stranu kritéria"/>
          <a:extLst>
            <a:ext uri="{FF2B5EF4-FFF2-40B4-BE49-F238E27FC236}">
              <a16:creationId xmlns:a16="http://schemas.microsoft.com/office/drawing/2014/main" id="{597511E9-D9A3-4FA4-9804-350FAD7D1286}"/>
            </a:ext>
          </a:extLst>
        </xdr:cNvPr>
        <xdr:cNvPicPr>
          <a:picLocks noChangeAspect="1"/>
        </xdr:cNvPicPr>
      </xdr:nvPicPr>
      <xdr:blipFill>
        <a:blip xmlns:r="http://schemas.openxmlformats.org/officeDocument/2006/relationships" r:embed="rId14"/>
        <a:stretch>
          <a:fillRect/>
        </a:stretch>
      </xdr:blipFill>
      <xdr:spPr>
        <a:xfrm>
          <a:off x="190500" y="18526125"/>
          <a:ext cx="984740" cy="731520"/>
        </a:xfrm>
        <a:prstGeom prst="rect">
          <a:avLst/>
        </a:prstGeom>
      </xdr:spPr>
    </xdr:pic>
    <xdr:clientData/>
  </xdr:twoCellAnchor>
  <xdr:twoCellAnchor editAs="oneCell">
    <xdr:from>
      <xdr:col>0</xdr:col>
      <xdr:colOff>209550</xdr:colOff>
      <xdr:row>129</xdr:row>
      <xdr:rowOff>38100</xdr:rowOff>
    </xdr:from>
    <xdr:to>
      <xdr:col>1</xdr:col>
      <xdr:colOff>508490</xdr:colOff>
      <xdr:row>133</xdr:row>
      <xdr:rowOff>45720</xdr:rowOff>
    </xdr:to>
    <xdr:pic>
      <xdr:nvPicPr>
        <xdr:cNvPr id="34" name="Picture 33">
          <a:hlinkClick xmlns:r="http://schemas.openxmlformats.org/officeDocument/2006/relationships" r:id="rId13" tooltip="Návrat na titulnú stranu kritéria"/>
          <a:extLst>
            <a:ext uri="{FF2B5EF4-FFF2-40B4-BE49-F238E27FC236}">
              <a16:creationId xmlns:a16="http://schemas.microsoft.com/office/drawing/2014/main" id="{08D8E117-AEA0-40A7-B60B-773ECB64E917}"/>
            </a:ext>
          </a:extLst>
        </xdr:cNvPr>
        <xdr:cNvPicPr>
          <a:picLocks noChangeAspect="1"/>
        </xdr:cNvPicPr>
      </xdr:nvPicPr>
      <xdr:blipFill>
        <a:blip xmlns:r="http://schemas.openxmlformats.org/officeDocument/2006/relationships" r:embed="rId14"/>
        <a:stretch>
          <a:fillRect/>
        </a:stretch>
      </xdr:blipFill>
      <xdr:spPr>
        <a:xfrm>
          <a:off x="209550" y="24698325"/>
          <a:ext cx="984740" cy="7315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685419</xdr:colOff>
      <xdr:row>0</xdr:row>
      <xdr:rowOff>19050</xdr:rowOff>
    </xdr:from>
    <xdr:to>
      <xdr:col>12</xdr:col>
      <xdr:colOff>676275</xdr:colOff>
      <xdr:row>12</xdr:row>
      <xdr:rowOff>40767</xdr:rowOff>
    </xdr:to>
    <xdr:pic>
      <xdr:nvPicPr>
        <xdr:cNvPr id="12" name="Picture 11">
          <a:extLst>
            <a:ext uri="{FF2B5EF4-FFF2-40B4-BE49-F238E27FC236}">
              <a16:creationId xmlns:a16="http://schemas.microsoft.com/office/drawing/2014/main" id="{8FFD8D99-7702-478A-9C0A-D6529BEBCAF5}"/>
            </a:ext>
          </a:extLst>
        </xdr:cNvPr>
        <xdr:cNvPicPr>
          <a:picLocks noChangeAspect="1"/>
        </xdr:cNvPicPr>
      </xdr:nvPicPr>
      <xdr:blipFill>
        <a:blip xmlns:r="http://schemas.openxmlformats.org/officeDocument/2006/relationships" r:embed="rId1"/>
        <a:stretch>
          <a:fillRect/>
        </a:stretch>
      </xdr:blipFill>
      <xdr:spPr>
        <a:xfrm flipH="1">
          <a:off x="3428619" y="19050"/>
          <a:ext cx="5477256" cy="2450592"/>
        </a:xfrm>
        <a:prstGeom prst="rect">
          <a:avLst/>
        </a:prstGeom>
      </xdr:spPr>
    </xdr:pic>
    <xdr:clientData/>
  </xdr:twoCellAnchor>
  <xdr:twoCellAnchor editAs="oneCell">
    <xdr:from>
      <xdr:col>7</xdr:col>
      <xdr:colOff>0</xdr:colOff>
      <xdr:row>97</xdr:row>
      <xdr:rowOff>0</xdr:rowOff>
    </xdr:from>
    <xdr:to>
      <xdr:col>12</xdr:col>
      <xdr:colOff>365760</xdr:colOff>
      <xdr:row>104</xdr:row>
      <xdr:rowOff>430998</xdr:rowOff>
    </xdr:to>
    <xdr:pic>
      <xdr:nvPicPr>
        <xdr:cNvPr id="16" name="Picture 15">
          <a:extLst>
            <a:ext uri="{FF2B5EF4-FFF2-40B4-BE49-F238E27FC236}">
              <a16:creationId xmlns:a16="http://schemas.microsoft.com/office/drawing/2014/main" id="{E6446B9D-3CA4-48FA-9B38-1C06CC2D3B17}"/>
            </a:ext>
          </a:extLst>
        </xdr:cNvPr>
        <xdr:cNvPicPr>
          <a:picLocks noChangeAspect="1"/>
        </xdr:cNvPicPr>
      </xdr:nvPicPr>
      <xdr:blipFill>
        <a:blip xmlns:r="http://schemas.openxmlformats.org/officeDocument/2006/relationships" r:embed="rId1"/>
        <a:stretch>
          <a:fillRect/>
        </a:stretch>
      </xdr:blipFill>
      <xdr:spPr>
        <a:xfrm flipH="1">
          <a:off x="4800600" y="18497550"/>
          <a:ext cx="3794760" cy="1697823"/>
        </a:xfrm>
        <a:prstGeom prst="rect">
          <a:avLst/>
        </a:prstGeom>
        <a:ln>
          <a:noFill/>
        </a:ln>
        <a:effectLst>
          <a:softEdge rad="112500"/>
        </a:effectLst>
      </xdr:spPr>
    </xdr:pic>
    <xdr:clientData/>
  </xdr:twoCellAnchor>
  <xdr:twoCellAnchor editAs="oneCell">
    <xdr:from>
      <xdr:col>7</xdr:col>
      <xdr:colOff>0</xdr:colOff>
      <xdr:row>65</xdr:row>
      <xdr:rowOff>0</xdr:rowOff>
    </xdr:from>
    <xdr:to>
      <xdr:col>12</xdr:col>
      <xdr:colOff>365760</xdr:colOff>
      <xdr:row>72</xdr:row>
      <xdr:rowOff>430998</xdr:rowOff>
    </xdr:to>
    <xdr:pic>
      <xdr:nvPicPr>
        <xdr:cNvPr id="15" name="Picture 14">
          <a:extLst>
            <a:ext uri="{FF2B5EF4-FFF2-40B4-BE49-F238E27FC236}">
              <a16:creationId xmlns:a16="http://schemas.microsoft.com/office/drawing/2014/main" id="{CC24BB60-13CC-4A3B-BC84-EB348C419A4D}"/>
            </a:ext>
          </a:extLst>
        </xdr:cNvPr>
        <xdr:cNvPicPr>
          <a:picLocks noChangeAspect="1"/>
        </xdr:cNvPicPr>
      </xdr:nvPicPr>
      <xdr:blipFill>
        <a:blip xmlns:r="http://schemas.openxmlformats.org/officeDocument/2006/relationships" r:embed="rId1"/>
        <a:stretch>
          <a:fillRect/>
        </a:stretch>
      </xdr:blipFill>
      <xdr:spPr>
        <a:xfrm flipH="1">
          <a:off x="4800600" y="12334875"/>
          <a:ext cx="3794760" cy="1697823"/>
        </a:xfrm>
        <a:prstGeom prst="rect">
          <a:avLst/>
        </a:prstGeom>
        <a:ln>
          <a:noFill/>
        </a:ln>
        <a:effectLst>
          <a:softEdge rad="112500"/>
        </a:effectLst>
      </xdr:spPr>
    </xdr:pic>
    <xdr:clientData/>
  </xdr:twoCellAnchor>
  <xdr:twoCellAnchor editAs="oneCell">
    <xdr:from>
      <xdr:col>7</xdr:col>
      <xdr:colOff>314325</xdr:colOff>
      <xdr:row>33</xdr:row>
      <xdr:rowOff>28575</xdr:rowOff>
    </xdr:from>
    <xdr:to>
      <xdr:col>12</xdr:col>
      <xdr:colOff>680085</xdr:colOff>
      <xdr:row>41</xdr:row>
      <xdr:rowOff>11898</xdr:rowOff>
    </xdr:to>
    <xdr:pic>
      <xdr:nvPicPr>
        <xdr:cNvPr id="14" name="Picture 13">
          <a:extLst>
            <a:ext uri="{FF2B5EF4-FFF2-40B4-BE49-F238E27FC236}">
              <a16:creationId xmlns:a16="http://schemas.microsoft.com/office/drawing/2014/main" id="{620F41D8-0DC0-4BBE-BE8B-1923F7751A2F}"/>
            </a:ext>
          </a:extLst>
        </xdr:cNvPr>
        <xdr:cNvPicPr>
          <a:picLocks noChangeAspect="1"/>
        </xdr:cNvPicPr>
      </xdr:nvPicPr>
      <xdr:blipFill>
        <a:blip xmlns:r="http://schemas.openxmlformats.org/officeDocument/2006/relationships" r:embed="rId1"/>
        <a:stretch>
          <a:fillRect/>
        </a:stretch>
      </xdr:blipFill>
      <xdr:spPr>
        <a:xfrm flipH="1">
          <a:off x="5114925" y="6267450"/>
          <a:ext cx="3794760" cy="1697823"/>
        </a:xfrm>
        <a:prstGeom prst="rect">
          <a:avLst/>
        </a:prstGeom>
        <a:ln>
          <a:noFill/>
        </a:ln>
        <a:effectLst>
          <a:softEdge rad="112500"/>
        </a:effectLst>
      </xdr:spPr>
    </xdr:pic>
    <xdr:clientData/>
  </xdr:twoCellAnchor>
  <xdr:twoCellAnchor>
    <xdr:from>
      <xdr:col>0</xdr:col>
      <xdr:colOff>0</xdr:colOff>
      <xdr:row>0</xdr:row>
      <xdr:rowOff>0</xdr:rowOff>
    </xdr:from>
    <xdr:to>
      <xdr:col>5</xdr:col>
      <xdr:colOff>390525</xdr:colOff>
      <xdr:row>4</xdr:row>
      <xdr:rowOff>104775</xdr:rowOff>
    </xdr:to>
    <xdr:sp macro="" textlink="">
      <xdr:nvSpPr>
        <xdr:cNvPr id="20" name="Rectangle 19">
          <a:extLst>
            <a:ext uri="{FF2B5EF4-FFF2-40B4-BE49-F238E27FC236}">
              <a16:creationId xmlns:a16="http://schemas.microsoft.com/office/drawing/2014/main" id="{FFC2FBD8-6524-47D8-8E21-FA59EBF9E888}"/>
            </a:ext>
          </a:extLst>
        </xdr:cNvPr>
        <xdr:cNvSpPr/>
      </xdr:nvSpPr>
      <xdr:spPr>
        <a:xfrm>
          <a:off x="0" y="0"/>
          <a:ext cx="38195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609600</xdr:colOff>
      <xdr:row>41</xdr:row>
      <xdr:rowOff>152012</xdr:rowOff>
    </xdr:from>
    <xdr:ext cx="3124200" cy="953466"/>
    <xdr:sp macro="" textlink="">
      <xdr:nvSpPr>
        <xdr:cNvPr id="13" name="TextBox 12">
          <a:extLst>
            <a:ext uri="{FF2B5EF4-FFF2-40B4-BE49-F238E27FC236}">
              <a16:creationId xmlns:a16="http://schemas.microsoft.com/office/drawing/2014/main" id="{473991F9-6529-4332-9AAA-0F07AE301B10}"/>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73</xdr:row>
      <xdr:rowOff>152012</xdr:rowOff>
    </xdr:from>
    <xdr:ext cx="3124200" cy="953466"/>
    <xdr:sp macro="" textlink="">
      <xdr:nvSpPr>
        <xdr:cNvPr id="17" name="TextBox 16">
          <a:extLst>
            <a:ext uri="{FF2B5EF4-FFF2-40B4-BE49-F238E27FC236}">
              <a16:creationId xmlns:a16="http://schemas.microsoft.com/office/drawing/2014/main" id="{FA148D75-CA69-4F99-955F-B76530F6E40F}"/>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105</xdr:row>
      <xdr:rowOff>152012</xdr:rowOff>
    </xdr:from>
    <xdr:ext cx="3124200" cy="953466"/>
    <xdr:sp macro="" textlink="">
      <xdr:nvSpPr>
        <xdr:cNvPr id="18" name="TextBox 17">
          <a:extLst>
            <a:ext uri="{FF2B5EF4-FFF2-40B4-BE49-F238E27FC236}">
              <a16:creationId xmlns:a16="http://schemas.microsoft.com/office/drawing/2014/main" id="{2EF4BEFB-4172-42F3-ADC0-A9C88A964C31}"/>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twoCellAnchor editAs="oneCell">
    <xdr:from>
      <xdr:col>1</xdr:col>
      <xdr:colOff>285750</xdr:colOff>
      <xdr:row>0</xdr:row>
      <xdr:rowOff>0</xdr:rowOff>
    </xdr:from>
    <xdr:to>
      <xdr:col>2</xdr:col>
      <xdr:colOff>480060</xdr:colOff>
      <xdr:row>3</xdr:row>
      <xdr:rowOff>97155</xdr:rowOff>
    </xdr:to>
    <xdr:pic>
      <xdr:nvPicPr>
        <xdr:cNvPr id="19" name="Picture 18">
          <a:hlinkClick xmlns:r="http://schemas.openxmlformats.org/officeDocument/2006/relationships" r:id="rId2" tooltip="Prejsť na &quot;Analýza 8 princípov výnimočnosti&quot;"/>
          <a:extLst>
            <a:ext uri="{FF2B5EF4-FFF2-40B4-BE49-F238E27FC236}">
              <a16:creationId xmlns:a16="http://schemas.microsoft.com/office/drawing/2014/main" id="{03441E02-52D3-45FD-88AA-1B8EA9DDB3D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24" name="Picture 23">
          <a:hlinkClick xmlns:r="http://schemas.openxmlformats.org/officeDocument/2006/relationships" r:id="rId5" tooltip="Prejsť na &quot;Kritériá Modelu CAF&quot;"/>
          <a:extLst>
            <a:ext uri="{FF2B5EF4-FFF2-40B4-BE49-F238E27FC236}">
              <a16:creationId xmlns:a16="http://schemas.microsoft.com/office/drawing/2014/main" id="{5BA86AF5-EC09-4779-A4D9-C0E762713A14}"/>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25" name="Picture 24">
          <a:hlinkClick xmlns:r="http://schemas.openxmlformats.org/officeDocument/2006/relationships" r:id="rId8" tooltip="Návrat na ÚVOD"/>
          <a:extLst>
            <a:ext uri="{FF2B5EF4-FFF2-40B4-BE49-F238E27FC236}">
              <a16:creationId xmlns:a16="http://schemas.microsoft.com/office/drawing/2014/main" id="{B5B7EDD1-36B7-4349-B736-10F0663CFA0A}"/>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26" name="Picture 25">
          <a:hlinkClick xmlns:r="http://schemas.openxmlformats.org/officeDocument/2006/relationships" r:id="rId10" tooltip="Vysvetlenie základných pojmov - SLOVNÍK"/>
          <a:extLst>
            <a:ext uri="{FF2B5EF4-FFF2-40B4-BE49-F238E27FC236}">
              <a16:creationId xmlns:a16="http://schemas.microsoft.com/office/drawing/2014/main" id="{48DE8389-1C2D-474D-B869-1EFE5FE0CBFB}"/>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180975</xdr:colOff>
      <xdr:row>33</xdr:row>
      <xdr:rowOff>19050</xdr:rowOff>
    </xdr:from>
    <xdr:to>
      <xdr:col>1</xdr:col>
      <xdr:colOff>479915</xdr:colOff>
      <xdr:row>37</xdr:row>
      <xdr:rowOff>26670</xdr:rowOff>
    </xdr:to>
    <xdr:pic>
      <xdr:nvPicPr>
        <xdr:cNvPr id="27" name="Picture 26">
          <a:hlinkClick xmlns:r="http://schemas.openxmlformats.org/officeDocument/2006/relationships" r:id="rId13" tooltip="Návrat na titulnú stranu kritéria"/>
          <a:extLst>
            <a:ext uri="{FF2B5EF4-FFF2-40B4-BE49-F238E27FC236}">
              <a16:creationId xmlns:a16="http://schemas.microsoft.com/office/drawing/2014/main" id="{8CE44C30-82DD-4A29-AD3B-926E16F857E3}"/>
            </a:ext>
          </a:extLst>
        </xdr:cNvPr>
        <xdr:cNvPicPr>
          <a:picLocks noChangeAspect="1"/>
        </xdr:cNvPicPr>
      </xdr:nvPicPr>
      <xdr:blipFill>
        <a:blip xmlns:r="http://schemas.openxmlformats.org/officeDocument/2006/relationships" r:embed="rId14"/>
        <a:stretch>
          <a:fillRect/>
        </a:stretch>
      </xdr:blipFill>
      <xdr:spPr>
        <a:xfrm>
          <a:off x="180975" y="6257925"/>
          <a:ext cx="984740" cy="731520"/>
        </a:xfrm>
        <a:prstGeom prst="rect">
          <a:avLst/>
        </a:prstGeom>
      </xdr:spPr>
    </xdr:pic>
    <xdr:clientData/>
  </xdr:twoCellAnchor>
  <xdr:twoCellAnchor editAs="oneCell">
    <xdr:from>
      <xdr:col>0</xdr:col>
      <xdr:colOff>190500</xdr:colOff>
      <xdr:row>65</xdr:row>
      <xdr:rowOff>19050</xdr:rowOff>
    </xdr:from>
    <xdr:to>
      <xdr:col>1</xdr:col>
      <xdr:colOff>489440</xdr:colOff>
      <xdr:row>69</xdr:row>
      <xdr:rowOff>26670</xdr:rowOff>
    </xdr:to>
    <xdr:pic>
      <xdr:nvPicPr>
        <xdr:cNvPr id="28" name="Picture 27">
          <a:hlinkClick xmlns:r="http://schemas.openxmlformats.org/officeDocument/2006/relationships" r:id="rId13" tooltip="Návrat na titulnú stranu kritéria"/>
          <a:extLst>
            <a:ext uri="{FF2B5EF4-FFF2-40B4-BE49-F238E27FC236}">
              <a16:creationId xmlns:a16="http://schemas.microsoft.com/office/drawing/2014/main" id="{25BE146F-477C-465D-8599-C90CB5CDF28B}"/>
            </a:ext>
          </a:extLst>
        </xdr:cNvPr>
        <xdr:cNvPicPr>
          <a:picLocks noChangeAspect="1"/>
        </xdr:cNvPicPr>
      </xdr:nvPicPr>
      <xdr:blipFill>
        <a:blip xmlns:r="http://schemas.openxmlformats.org/officeDocument/2006/relationships" r:embed="rId14"/>
        <a:stretch>
          <a:fillRect/>
        </a:stretch>
      </xdr:blipFill>
      <xdr:spPr>
        <a:xfrm>
          <a:off x="190500" y="12353925"/>
          <a:ext cx="984740" cy="731520"/>
        </a:xfrm>
        <a:prstGeom prst="rect">
          <a:avLst/>
        </a:prstGeom>
      </xdr:spPr>
    </xdr:pic>
    <xdr:clientData/>
  </xdr:twoCellAnchor>
  <xdr:twoCellAnchor editAs="oneCell">
    <xdr:from>
      <xdr:col>0</xdr:col>
      <xdr:colOff>171450</xdr:colOff>
      <xdr:row>97</xdr:row>
      <xdr:rowOff>9525</xdr:rowOff>
    </xdr:from>
    <xdr:to>
      <xdr:col>1</xdr:col>
      <xdr:colOff>470390</xdr:colOff>
      <xdr:row>101</xdr:row>
      <xdr:rowOff>17145</xdr:rowOff>
    </xdr:to>
    <xdr:pic>
      <xdr:nvPicPr>
        <xdr:cNvPr id="29" name="Picture 28">
          <a:hlinkClick xmlns:r="http://schemas.openxmlformats.org/officeDocument/2006/relationships" r:id="rId13" tooltip="Návrat na titulnú stranu kritéria"/>
          <a:extLst>
            <a:ext uri="{FF2B5EF4-FFF2-40B4-BE49-F238E27FC236}">
              <a16:creationId xmlns:a16="http://schemas.microsoft.com/office/drawing/2014/main" id="{64E276F6-73B4-43CF-900C-10A5B00E093F}"/>
            </a:ext>
          </a:extLst>
        </xdr:cNvPr>
        <xdr:cNvPicPr>
          <a:picLocks noChangeAspect="1"/>
        </xdr:cNvPicPr>
      </xdr:nvPicPr>
      <xdr:blipFill>
        <a:blip xmlns:r="http://schemas.openxmlformats.org/officeDocument/2006/relationships" r:embed="rId14"/>
        <a:stretch>
          <a:fillRect/>
        </a:stretch>
      </xdr:blipFill>
      <xdr:spPr>
        <a:xfrm>
          <a:off x="171450" y="18507075"/>
          <a:ext cx="984740" cy="7315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323850</xdr:colOff>
      <xdr:row>33</xdr:row>
      <xdr:rowOff>9526</xdr:rowOff>
    </xdr:from>
    <xdr:to>
      <xdr:col>13</xdr:col>
      <xdr:colOff>3810</xdr:colOff>
      <xdr:row>40</xdr:row>
      <xdr:rowOff>440524</xdr:rowOff>
    </xdr:to>
    <xdr:pic>
      <xdr:nvPicPr>
        <xdr:cNvPr id="15" name="Picture 14">
          <a:extLst>
            <a:ext uri="{FF2B5EF4-FFF2-40B4-BE49-F238E27FC236}">
              <a16:creationId xmlns:a16="http://schemas.microsoft.com/office/drawing/2014/main" id="{9E0EA8DA-0F4B-478F-BD7D-8ED838390BE2}"/>
            </a:ext>
          </a:extLst>
        </xdr:cNvPr>
        <xdr:cNvPicPr>
          <a:picLocks noChangeAspect="1"/>
        </xdr:cNvPicPr>
      </xdr:nvPicPr>
      <xdr:blipFill>
        <a:blip xmlns:r="http://schemas.openxmlformats.org/officeDocument/2006/relationships" r:embed="rId1"/>
        <a:stretch>
          <a:fillRect/>
        </a:stretch>
      </xdr:blipFill>
      <xdr:spPr>
        <a:xfrm flipH="1">
          <a:off x="5124450" y="6248401"/>
          <a:ext cx="3794760" cy="1697823"/>
        </a:xfrm>
        <a:prstGeom prst="rect">
          <a:avLst/>
        </a:prstGeom>
        <a:ln>
          <a:noFill/>
        </a:ln>
        <a:effectLst>
          <a:softEdge rad="112500"/>
        </a:effectLst>
      </xdr:spPr>
    </xdr:pic>
    <xdr:clientData/>
  </xdr:twoCellAnchor>
  <xdr:twoCellAnchor editAs="oneCell">
    <xdr:from>
      <xdr:col>5</xdr:col>
      <xdr:colOff>9525</xdr:colOff>
      <xdr:row>0</xdr:row>
      <xdr:rowOff>9525</xdr:rowOff>
    </xdr:from>
    <xdr:to>
      <xdr:col>13</xdr:col>
      <xdr:colOff>381</xdr:colOff>
      <xdr:row>12</xdr:row>
      <xdr:rowOff>31242</xdr:rowOff>
    </xdr:to>
    <xdr:pic>
      <xdr:nvPicPr>
        <xdr:cNvPr id="14" name="Picture 13">
          <a:extLst>
            <a:ext uri="{FF2B5EF4-FFF2-40B4-BE49-F238E27FC236}">
              <a16:creationId xmlns:a16="http://schemas.microsoft.com/office/drawing/2014/main" id="{B3B939EB-5818-4338-9661-1AC4A09173C3}"/>
            </a:ext>
          </a:extLst>
        </xdr:cNvPr>
        <xdr:cNvPicPr>
          <a:picLocks noChangeAspect="1"/>
        </xdr:cNvPicPr>
      </xdr:nvPicPr>
      <xdr:blipFill>
        <a:blip xmlns:r="http://schemas.openxmlformats.org/officeDocument/2006/relationships" r:embed="rId1"/>
        <a:stretch>
          <a:fillRect/>
        </a:stretch>
      </xdr:blipFill>
      <xdr:spPr>
        <a:xfrm flipH="1">
          <a:off x="3438525" y="9525"/>
          <a:ext cx="5477256" cy="2450592"/>
        </a:xfrm>
        <a:prstGeom prst="rect">
          <a:avLst/>
        </a:prstGeom>
      </xdr:spPr>
    </xdr:pic>
    <xdr:clientData/>
  </xdr:twoCellAnchor>
  <xdr:twoCellAnchor>
    <xdr:from>
      <xdr:col>0</xdr:col>
      <xdr:colOff>0</xdr:colOff>
      <xdr:row>0</xdr:row>
      <xdr:rowOff>0</xdr:rowOff>
    </xdr:from>
    <xdr:to>
      <xdr:col>5</xdr:col>
      <xdr:colOff>390525</xdr:colOff>
      <xdr:row>4</xdr:row>
      <xdr:rowOff>104775</xdr:rowOff>
    </xdr:to>
    <xdr:sp macro="" textlink="">
      <xdr:nvSpPr>
        <xdr:cNvPr id="9" name="Rectangle 8">
          <a:extLst>
            <a:ext uri="{FF2B5EF4-FFF2-40B4-BE49-F238E27FC236}">
              <a16:creationId xmlns:a16="http://schemas.microsoft.com/office/drawing/2014/main" id="{91534E47-DCA1-437E-BC58-7D27B01E48B6}"/>
            </a:ext>
          </a:extLst>
        </xdr:cNvPr>
        <xdr:cNvSpPr/>
      </xdr:nvSpPr>
      <xdr:spPr>
        <a:xfrm>
          <a:off x="0" y="0"/>
          <a:ext cx="38195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304800</xdr:colOff>
      <xdr:row>64</xdr:row>
      <xdr:rowOff>171450</xdr:rowOff>
    </xdr:from>
    <xdr:to>
      <xdr:col>12</xdr:col>
      <xdr:colOff>670560</xdr:colOff>
      <xdr:row>72</xdr:row>
      <xdr:rowOff>421473</xdr:rowOff>
    </xdr:to>
    <xdr:pic>
      <xdr:nvPicPr>
        <xdr:cNvPr id="16" name="Picture 15">
          <a:extLst>
            <a:ext uri="{FF2B5EF4-FFF2-40B4-BE49-F238E27FC236}">
              <a16:creationId xmlns:a16="http://schemas.microsoft.com/office/drawing/2014/main" id="{ADCCCFBA-2725-4DDE-9738-115BF198E898}"/>
            </a:ext>
          </a:extLst>
        </xdr:cNvPr>
        <xdr:cNvPicPr>
          <a:picLocks noChangeAspect="1"/>
        </xdr:cNvPicPr>
      </xdr:nvPicPr>
      <xdr:blipFill>
        <a:blip xmlns:r="http://schemas.openxmlformats.org/officeDocument/2006/relationships" r:embed="rId1"/>
        <a:stretch>
          <a:fillRect/>
        </a:stretch>
      </xdr:blipFill>
      <xdr:spPr>
        <a:xfrm flipH="1">
          <a:off x="5105400" y="12325350"/>
          <a:ext cx="3794760" cy="1697823"/>
        </a:xfrm>
        <a:prstGeom prst="rect">
          <a:avLst/>
        </a:prstGeom>
        <a:ln>
          <a:noFill/>
        </a:ln>
        <a:effectLst>
          <a:softEdge rad="112500"/>
        </a:effectLst>
      </xdr:spPr>
    </xdr:pic>
    <xdr:clientData/>
  </xdr:twoCellAnchor>
  <xdr:twoCellAnchor editAs="oneCell">
    <xdr:from>
      <xdr:col>7</xdr:col>
      <xdr:colOff>314325</xdr:colOff>
      <xdr:row>97</xdr:row>
      <xdr:rowOff>0</xdr:rowOff>
    </xdr:from>
    <xdr:to>
      <xdr:col>12</xdr:col>
      <xdr:colOff>680085</xdr:colOff>
      <xdr:row>104</xdr:row>
      <xdr:rowOff>430998</xdr:rowOff>
    </xdr:to>
    <xdr:pic>
      <xdr:nvPicPr>
        <xdr:cNvPr id="17" name="Picture 16">
          <a:extLst>
            <a:ext uri="{FF2B5EF4-FFF2-40B4-BE49-F238E27FC236}">
              <a16:creationId xmlns:a16="http://schemas.microsoft.com/office/drawing/2014/main" id="{BF3E1952-F1DE-4936-B600-D14674BB9DAE}"/>
            </a:ext>
          </a:extLst>
        </xdr:cNvPr>
        <xdr:cNvPicPr>
          <a:picLocks noChangeAspect="1"/>
        </xdr:cNvPicPr>
      </xdr:nvPicPr>
      <xdr:blipFill>
        <a:blip xmlns:r="http://schemas.openxmlformats.org/officeDocument/2006/relationships" r:embed="rId1"/>
        <a:stretch>
          <a:fillRect/>
        </a:stretch>
      </xdr:blipFill>
      <xdr:spPr>
        <a:xfrm flipH="1">
          <a:off x="5114925" y="18497550"/>
          <a:ext cx="3794760" cy="1697823"/>
        </a:xfrm>
        <a:prstGeom prst="rect">
          <a:avLst/>
        </a:prstGeom>
        <a:ln>
          <a:noFill/>
        </a:ln>
        <a:effectLst>
          <a:softEdge rad="112500"/>
        </a:effectLst>
      </xdr:spPr>
    </xdr:pic>
    <xdr:clientData/>
  </xdr:twoCellAnchor>
  <xdr:oneCellAnchor>
    <xdr:from>
      <xdr:col>7</xdr:col>
      <xdr:colOff>314325</xdr:colOff>
      <xdr:row>129</xdr:row>
      <xdr:rowOff>0</xdr:rowOff>
    </xdr:from>
    <xdr:ext cx="3794760" cy="1697823"/>
    <xdr:pic>
      <xdr:nvPicPr>
        <xdr:cNvPr id="19" name="Picture 18">
          <a:extLst>
            <a:ext uri="{FF2B5EF4-FFF2-40B4-BE49-F238E27FC236}">
              <a16:creationId xmlns:a16="http://schemas.microsoft.com/office/drawing/2014/main" id="{20DCCB66-02EC-42D0-B087-6FCC59D6934C}"/>
            </a:ext>
          </a:extLst>
        </xdr:cNvPr>
        <xdr:cNvPicPr>
          <a:picLocks noChangeAspect="1"/>
        </xdr:cNvPicPr>
      </xdr:nvPicPr>
      <xdr:blipFill>
        <a:blip xmlns:r="http://schemas.openxmlformats.org/officeDocument/2006/relationships" r:embed="rId1"/>
        <a:stretch>
          <a:fillRect/>
        </a:stretch>
      </xdr:blipFill>
      <xdr:spPr>
        <a:xfrm flipH="1">
          <a:off x="5114925" y="18497550"/>
          <a:ext cx="3794760" cy="1697823"/>
        </a:xfrm>
        <a:prstGeom prst="rect">
          <a:avLst/>
        </a:prstGeom>
        <a:ln>
          <a:noFill/>
        </a:ln>
        <a:effectLst>
          <a:softEdge rad="112500"/>
        </a:effectLst>
      </xdr:spPr>
    </xdr:pic>
    <xdr:clientData/>
  </xdr:oneCellAnchor>
  <xdr:oneCellAnchor>
    <xdr:from>
      <xdr:col>7</xdr:col>
      <xdr:colOff>314325</xdr:colOff>
      <xdr:row>161</xdr:row>
      <xdr:rowOff>0</xdr:rowOff>
    </xdr:from>
    <xdr:ext cx="3794760" cy="1697823"/>
    <xdr:pic>
      <xdr:nvPicPr>
        <xdr:cNvPr id="21" name="Picture 20">
          <a:extLst>
            <a:ext uri="{FF2B5EF4-FFF2-40B4-BE49-F238E27FC236}">
              <a16:creationId xmlns:a16="http://schemas.microsoft.com/office/drawing/2014/main" id="{564271B8-B6E3-4E5A-9303-4736632B754C}"/>
            </a:ext>
          </a:extLst>
        </xdr:cNvPr>
        <xdr:cNvPicPr>
          <a:picLocks noChangeAspect="1"/>
        </xdr:cNvPicPr>
      </xdr:nvPicPr>
      <xdr:blipFill>
        <a:blip xmlns:r="http://schemas.openxmlformats.org/officeDocument/2006/relationships" r:embed="rId1"/>
        <a:stretch>
          <a:fillRect/>
        </a:stretch>
      </xdr:blipFill>
      <xdr:spPr>
        <a:xfrm flipH="1">
          <a:off x="5114925" y="24660225"/>
          <a:ext cx="3794760" cy="1697823"/>
        </a:xfrm>
        <a:prstGeom prst="rect">
          <a:avLst/>
        </a:prstGeom>
        <a:ln>
          <a:noFill/>
        </a:ln>
        <a:effectLst>
          <a:softEdge rad="112500"/>
        </a:effectLst>
      </xdr:spPr>
    </xdr:pic>
    <xdr:clientData/>
  </xdr:oneCellAnchor>
  <xdr:oneCellAnchor>
    <xdr:from>
      <xdr:col>7</xdr:col>
      <xdr:colOff>314325</xdr:colOff>
      <xdr:row>193</xdr:row>
      <xdr:rowOff>0</xdr:rowOff>
    </xdr:from>
    <xdr:ext cx="3794760" cy="1697823"/>
    <xdr:pic>
      <xdr:nvPicPr>
        <xdr:cNvPr id="23" name="Picture 22">
          <a:extLst>
            <a:ext uri="{FF2B5EF4-FFF2-40B4-BE49-F238E27FC236}">
              <a16:creationId xmlns:a16="http://schemas.microsoft.com/office/drawing/2014/main" id="{62CDE723-BC4C-4AE1-B79E-A31979C95758}"/>
            </a:ext>
          </a:extLst>
        </xdr:cNvPr>
        <xdr:cNvPicPr>
          <a:picLocks noChangeAspect="1"/>
        </xdr:cNvPicPr>
      </xdr:nvPicPr>
      <xdr:blipFill>
        <a:blip xmlns:r="http://schemas.openxmlformats.org/officeDocument/2006/relationships" r:embed="rId1"/>
        <a:stretch>
          <a:fillRect/>
        </a:stretch>
      </xdr:blipFill>
      <xdr:spPr>
        <a:xfrm flipH="1">
          <a:off x="5114925" y="30822900"/>
          <a:ext cx="3794760" cy="1697823"/>
        </a:xfrm>
        <a:prstGeom prst="rect">
          <a:avLst/>
        </a:prstGeom>
        <a:ln>
          <a:noFill/>
        </a:ln>
        <a:effectLst>
          <a:softEdge rad="112500"/>
        </a:effectLst>
      </xdr:spPr>
    </xdr:pic>
    <xdr:clientData/>
  </xdr:oneCellAnchor>
  <xdr:oneCellAnchor>
    <xdr:from>
      <xdr:col>0</xdr:col>
      <xdr:colOff>609600</xdr:colOff>
      <xdr:row>41</xdr:row>
      <xdr:rowOff>152012</xdr:rowOff>
    </xdr:from>
    <xdr:ext cx="3124200" cy="953466"/>
    <xdr:sp macro="" textlink="">
      <xdr:nvSpPr>
        <xdr:cNvPr id="24" name="TextBox 23">
          <a:extLst>
            <a:ext uri="{FF2B5EF4-FFF2-40B4-BE49-F238E27FC236}">
              <a16:creationId xmlns:a16="http://schemas.microsoft.com/office/drawing/2014/main" id="{FD5362EC-5C34-4942-B8A3-A47466534BB7}"/>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73</xdr:row>
      <xdr:rowOff>152012</xdr:rowOff>
    </xdr:from>
    <xdr:ext cx="3124200" cy="953466"/>
    <xdr:sp macro="" textlink="">
      <xdr:nvSpPr>
        <xdr:cNvPr id="25" name="TextBox 24">
          <a:extLst>
            <a:ext uri="{FF2B5EF4-FFF2-40B4-BE49-F238E27FC236}">
              <a16:creationId xmlns:a16="http://schemas.microsoft.com/office/drawing/2014/main" id="{401FFFAC-1B87-408B-9C64-794333809378}"/>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105</xdr:row>
      <xdr:rowOff>152012</xdr:rowOff>
    </xdr:from>
    <xdr:ext cx="3124200" cy="953466"/>
    <xdr:sp macro="" textlink="">
      <xdr:nvSpPr>
        <xdr:cNvPr id="26" name="TextBox 25">
          <a:extLst>
            <a:ext uri="{FF2B5EF4-FFF2-40B4-BE49-F238E27FC236}">
              <a16:creationId xmlns:a16="http://schemas.microsoft.com/office/drawing/2014/main" id="{6E154D49-54B6-4182-BC8C-9C8B8EACD4DA}"/>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137</xdr:row>
      <xdr:rowOff>152012</xdr:rowOff>
    </xdr:from>
    <xdr:ext cx="3124200" cy="953466"/>
    <xdr:sp macro="" textlink="">
      <xdr:nvSpPr>
        <xdr:cNvPr id="27" name="TextBox 26">
          <a:extLst>
            <a:ext uri="{FF2B5EF4-FFF2-40B4-BE49-F238E27FC236}">
              <a16:creationId xmlns:a16="http://schemas.microsoft.com/office/drawing/2014/main" id="{B4226C4E-B427-4330-8F1E-4A00E27C8217}"/>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169</xdr:row>
      <xdr:rowOff>152012</xdr:rowOff>
    </xdr:from>
    <xdr:ext cx="3124200" cy="953466"/>
    <xdr:sp macro="" textlink="">
      <xdr:nvSpPr>
        <xdr:cNvPr id="28" name="TextBox 27">
          <a:extLst>
            <a:ext uri="{FF2B5EF4-FFF2-40B4-BE49-F238E27FC236}">
              <a16:creationId xmlns:a16="http://schemas.microsoft.com/office/drawing/2014/main" id="{DD227F66-020E-4833-A08D-B6043F51B2A8}"/>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201</xdr:row>
      <xdr:rowOff>152012</xdr:rowOff>
    </xdr:from>
    <xdr:ext cx="3124200" cy="953466"/>
    <xdr:sp macro="" textlink="">
      <xdr:nvSpPr>
        <xdr:cNvPr id="29" name="TextBox 28">
          <a:extLst>
            <a:ext uri="{FF2B5EF4-FFF2-40B4-BE49-F238E27FC236}">
              <a16:creationId xmlns:a16="http://schemas.microsoft.com/office/drawing/2014/main" id="{84F63C61-F626-446D-B797-F86E616A9660}"/>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twoCellAnchor editAs="oneCell">
    <xdr:from>
      <xdr:col>1</xdr:col>
      <xdr:colOff>285750</xdr:colOff>
      <xdr:row>0</xdr:row>
      <xdr:rowOff>0</xdr:rowOff>
    </xdr:from>
    <xdr:to>
      <xdr:col>2</xdr:col>
      <xdr:colOff>480060</xdr:colOff>
      <xdr:row>3</xdr:row>
      <xdr:rowOff>97155</xdr:rowOff>
    </xdr:to>
    <xdr:pic>
      <xdr:nvPicPr>
        <xdr:cNvPr id="30" name="Picture 29">
          <a:hlinkClick xmlns:r="http://schemas.openxmlformats.org/officeDocument/2006/relationships" r:id="rId2" tooltip="Prejsť na &quot;Analýza 8 princípov výnimočnosti&quot;"/>
          <a:extLst>
            <a:ext uri="{FF2B5EF4-FFF2-40B4-BE49-F238E27FC236}">
              <a16:creationId xmlns:a16="http://schemas.microsoft.com/office/drawing/2014/main" id="{47F32B6A-DD05-43D4-BE60-17E89F9D44F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31" name="Picture 30">
          <a:hlinkClick xmlns:r="http://schemas.openxmlformats.org/officeDocument/2006/relationships" r:id="rId5" tooltip="Prejsť na &quot;Kritériá Modelu CAF&quot;"/>
          <a:extLst>
            <a:ext uri="{FF2B5EF4-FFF2-40B4-BE49-F238E27FC236}">
              <a16:creationId xmlns:a16="http://schemas.microsoft.com/office/drawing/2014/main" id="{0D8CBDC1-BEB4-47CB-8EB2-43768F984F95}"/>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32" name="Picture 31">
          <a:hlinkClick xmlns:r="http://schemas.openxmlformats.org/officeDocument/2006/relationships" r:id="rId8" tooltip="Návrat na ÚVOD"/>
          <a:extLst>
            <a:ext uri="{FF2B5EF4-FFF2-40B4-BE49-F238E27FC236}">
              <a16:creationId xmlns:a16="http://schemas.microsoft.com/office/drawing/2014/main" id="{65A872FE-40BF-4063-99DC-2C8508737382}"/>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33" name="Picture 32">
          <a:hlinkClick xmlns:r="http://schemas.openxmlformats.org/officeDocument/2006/relationships" r:id="rId10" tooltip="Vysvetlenie základných pojmov - SLOVNÍK"/>
          <a:extLst>
            <a:ext uri="{FF2B5EF4-FFF2-40B4-BE49-F238E27FC236}">
              <a16:creationId xmlns:a16="http://schemas.microsoft.com/office/drawing/2014/main" id="{29DD65D0-7529-4D60-B7BD-CAD41BC7067B}"/>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200025</xdr:colOff>
      <xdr:row>33</xdr:row>
      <xdr:rowOff>9525</xdr:rowOff>
    </xdr:from>
    <xdr:to>
      <xdr:col>1</xdr:col>
      <xdr:colOff>498965</xdr:colOff>
      <xdr:row>37</xdr:row>
      <xdr:rowOff>17145</xdr:rowOff>
    </xdr:to>
    <xdr:pic>
      <xdr:nvPicPr>
        <xdr:cNvPr id="34" name="Picture 33">
          <a:hlinkClick xmlns:r="http://schemas.openxmlformats.org/officeDocument/2006/relationships" r:id="rId13" tooltip="Návrat na titulnú stranu kritéria"/>
          <a:extLst>
            <a:ext uri="{FF2B5EF4-FFF2-40B4-BE49-F238E27FC236}">
              <a16:creationId xmlns:a16="http://schemas.microsoft.com/office/drawing/2014/main" id="{0D458F7D-3AB8-446B-B49E-AF0408E9571E}"/>
            </a:ext>
          </a:extLst>
        </xdr:cNvPr>
        <xdr:cNvPicPr>
          <a:picLocks noChangeAspect="1"/>
        </xdr:cNvPicPr>
      </xdr:nvPicPr>
      <xdr:blipFill>
        <a:blip xmlns:r="http://schemas.openxmlformats.org/officeDocument/2006/relationships" r:embed="rId14"/>
        <a:stretch>
          <a:fillRect/>
        </a:stretch>
      </xdr:blipFill>
      <xdr:spPr>
        <a:xfrm>
          <a:off x="200025" y="6248400"/>
          <a:ext cx="984740" cy="731520"/>
        </a:xfrm>
        <a:prstGeom prst="rect">
          <a:avLst/>
        </a:prstGeom>
      </xdr:spPr>
    </xdr:pic>
    <xdr:clientData/>
  </xdr:twoCellAnchor>
  <xdr:twoCellAnchor editAs="oneCell">
    <xdr:from>
      <xdr:col>0</xdr:col>
      <xdr:colOff>190500</xdr:colOff>
      <xdr:row>65</xdr:row>
      <xdr:rowOff>9525</xdr:rowOff>
    </xdr:from>
    <xdr:to>
      <xdr:col>1</xdr:col>
      <xdr:colOff>489440</xdr:colOff>
      <xdr:row>69</xdr:row>
      <xdr:rowOff>17145</xdr:rowOff>
    </xdr:to>
    <xdr:pic>
      <xdr:nvPicPr>
        <xdr:cNvPr id="35" name="Picture 34">
          <a:hlinkClick xmlns:r="http://schemas.openxmlformats.org/officeDocument/2006/relationships" r:id="rId13" tooltip="Návrat na titulnú stranu kritéria"/>
          <a:extLst>
            <a:ext uri="{FF2B5EF4-FFF2-40B4-BE49-F238E27FC236}">
              <a16:creationId xmlns:a16="http://schemas.microsoft.com/office/drawing/2014/main" id="{B2E4A46C-4ADC-477C-9681-525C078C1F99}"/>
            </a:ext>
          </a:extLst>
        </xdr:cNvPr>
        <xdr:cNvPicPr>
          <a:picLocks noChangeAspect="1"/>
        </xdr:cNvPicPr>
      </xdr:nvPicPr>
      <xdr:blipFill>
        <a:blip xmlns:r="http://schemas.openxmlformats.org/officeDocument/2006/relationships" r:embed="rId14"/>
        <a:stretch>
          <a:fillRect/>
        </a:stretch>
      </xdr:blipFill>
      <xdr:spPr>
        <a:xfrm>
          <a:off x="190500" y="12344400"/>
          <a:ext cx="984740" cy="731520"/>
        </a:xfrm>
        <a:prstGeom prst="rect">
          <a:avLst/>
        </a:prstGeom>
      </xdr:spPr>
    </xdr:pic>
    <xdr:clientData/>
  </xdr:twoCellAnchor>
  <xdr:twoCellAnchor editAs="oneCell">
    <xdr:from>
      <xdr:col>0</xdr:col>
      <xdr:colOff>209550</xdr:colOff>
      <xdr:row>97</xdr:row>
      <xdr:rowOff>66675</xdr:rowOff>
    </xdr:from>
    <xdr:to>
      <xdr:col>1</xdr:col>
      <xdr:colOff>508490</xdr:colOff>
      <xdr:row>101</xdr:row>
      <xdr:rowOff>74295</xdr:rowOff>
    </xdr:to>
    <xdr:pic>
      <xdr:nvPicPr>
        <xdr:cNvPr id="36" name="Picture 35">
          <a:hlinkClick xmlns:r="http://schemas.openxmlformats.org/officeDocument/2006/relationships" r:id="rId13" tooltip="Návrat na titulnú stranu kritéria"/>
          <a:extLst>
            <a:ext uri="{FF2B5EF4-FFF2-40B4-BE49-F238E27FC236}">
              <a16:creationId xmlns:a16="http://schemas.microsoft.com/office/drawing/2014/main" id="{B97F2BFA-C5C6-4C17-80A7-AA8AC12722A9}"/>
            </a:ext>
          </a:extLst>
        </xdr:cNvPr>
        <xdr:cNvPicPr>
          <a:picLocks noChangeAspect="1"/>
        </xdr:cNvPicPr>
      </xdr:nvPicPr>
      <xdr:blipFill>
        <a:blip xmlns:r="http://schemas.openxmlformats.org/officeDocument/2006/relationships" r:embed="rId14"/>
        <a:stretch>
          <a:fillRect/>
        </a:stretch>
      </xdr:blipFill>
      <xdr:spPr>
        <a:xfrm>
          <a:off x="209550" y="18564225"/>
          <a:ext cx="984740" cy="731520"/>
        </a:xfrm>
        <a:prstGeom prst="rect">
          <a:avLst/>
        </a:prstGeom>
      </xdr:spPr>
    </xdr:pic>
    <xdr:clientData/>
  </xdr:twoCellAnchor>
  <xdr:twoCellAnchor editAs="oneCell">
    <xdr:from>
      <xdr:col>0</xdr:col>
      <xdr:colOff>209550</xdr:colOff>
      <xdr:row>129</xdr:row>
      <xdr:rowOff>19050</xdr:rowOff>
    </xdr:from>
    <xdr:to>
      <xdr:col>1</xdr:col>
      <xdr:colOff>508490</xdr:colOff>
      <xdr:row>133</xdr:row>
      <xdr:rowOff>26670</xdr:rowOff>
    </xdr:to>
    <xdr:pic>
      <xdr:nvPicPr>
        <xdr:cNvPr id="37" name="Picture 36">
          <a:hlinkClick xmlns:r="http://schemas.openxmlformats.org/officeDocument/2006/relationships" r:id="rId13" tooltip="Návrat na titulnú stranu kritéria"/>
          <a:extLst>
            <a:ext uri="{FF2B5EF4-FFF2-40B4-BE49-F238E27FC236}">
              <a16:creationId xmlns:a16="http://schemas.microsoft.com/office/drawing/2014/main" id="{07624798-E634-48F2-93B4-659DB38FD01A}"/>
            </a:ext>
          </a:extLst>
        </xdr:cNvPr>
        <xdr:cNvPicPr>
          <a:picLocks noChangeAspect="1"/>
        </xdr:cNvPicPr>
      </xdr:nvPicPr>
      <xdr:blipFill>
        <a:blip xmlns:r="http://schemas.openxmlformats.org/officeDocument/2006/relationships" r:embed="rId14"/>
        <a:stretch>
          <a:fillRect/>
        </a:stretch>
      </xdr:blipFill>
      <xdr:spPr>
        <a:xfrm>
          <a:off x="209550" y="24679275"/>
          <a:ext cx="984740" cy="731520"/>
        </a:xfrm>
        <a:prstGeom prst="rect">
          <a:avLst/>
        </a:prstGeom>
      </xdr:spPr>
    </xdr:pic>
    <xdr:clientData/>
  </xdr:twoCellAnchor>
  <xdr:twoCellAnchor editAs="oneCell">
    <xdr:from>
      <xdr:col>0</xdr:col>
      <xdr:colOff>200025</xdr:colOff>
      <xdr:row>161</xdr:row>
      <xdr:rowOff>0</xdr:rowOff>
    </xdr:from>
    <xdr:to>
      <xdr:col>1</xdr:col>
      <xdr:colOff>498965</xdr:colOff>
      <xdr:row>165</xdr:row>
      <xdr:rowOff>7620</xdr:rowOff>
    </xdr:to>
    <xdr:pic>
      <xdr:nvPicPr>
        <xdr:cNvPr id="39" name="Picture 38">
          <a:hlinkClick xmlns:r="http://schemas.openxmlformats.org/officeDocument/2006/relationships" r:id="rId13" tooltip="Návrat na titulnú stranu kritéria"/>
          <a:extLst>
            <a:ext uri="{FF2B5EF4-FFF2-40B4-BE49-F238E27FC236}">
              <a16:creationId xmlns:a16="http://schemas.microsoft.com/office/drawing/2014/main" id="{D8719317-5C64-4DAB-8DB4-595003ADD363}"/>
            </a:ext>
          </a:extLst>
        </xdr:cNvPr>
        <xdr:cNvPicPr>
          <a:picLocks noChangeAspect="1"/>
        </xdr:cNvPicPr>
      </xdr:nvPicPr>
      <xdr:blipFill>
        <a:blip xmlns:r="http://schemas.openxmlformats.org/officeDocument/2006/relationships" r:embed="rId14"/>
        <a:stretch>
          <a:fillRect/>
        </a:stretch>
      </xdr:blipFill>
      <xdr:spPr>
        <a:xfrm>
          <a:off x="200025" y="30822900"/>
          <a:ext cx="984740" cy="731520"/>
        </a:xfrm>
        <a:prstGeom prst="rect">
          <a:avLst/>
        </a:prstGeom>
      </xdr:spPr>
    </xdr:pic>
    <xdr:clientData/>
  </xdr:twoCellAnchor>
  <xdr:twoCellAnchor editAs="oneCell">
    <xdr:from>
      <xdr:col>0</xdr:col>
      <xdr:colOff>209550</xdr:colOff>
      <xdr:row>193</xdr:row>
      <xdr:rowOff>28575</xdr:rowOff>
    </xdr:from>
    <xdr:to>
      <xdr:col>1</xdr:col>
      <xdr:colOff>508490</xdr:colOff>
      <xdr:row>197</xdr:row>
      <xdr:rowOff>36195</xdr:rowOff>
    </xdr:to>
    <xdr:pic>
      <xdr:nvPicPr>
        <xdr:cNvPr id="40" name="Picture 39">
          <a:hlinkClick xmlns:r="http://schemas.openxmlformats.org/officeDocument/2006/relationships" r:id="rId13" tooltip="Návrat na titulnú stranu kritéria"/>
          <a:extLst>
            <a:ext uri="{FF2B5EF4-FFF2-40B4-BE49-F238E27FC236}">
              <a16:creationId xmlns:a16="http://schemas.microsoft.com/office/drawing/2014/main" id="{11613DED-7605-4D43-875E-2536FBD13148}"/>
            </a:ext>
          </a:extLst>
        </xdr:cNvPr>
        <xdr:cNvPicPr>
          <a:picLocks noChangeAspect="1"/>
        </xdr:cNvPicPr>
      </xdr:nvPicPr>
      <xdr:blipFill>
        <a:blip xmlns:r="http://schemas.openxmlformats.org/officeDocument/2006/relationships" r:embed="rId14"/>
        <a:stretch>
          <a:fillRect/>
        </a:stretch>
      </xdr:blipFill>
      <xdr:spPr>
        <a:xfrm>
          <a:off x="209550" y="37014150"/>
          <a:ext cx="984740" cy="7315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295275</xdr:colOff>
      <xdr:row>96</xdr:row>
      <xdr:rowOff>171450</xdr:rowOff>
    </xdr:from>
    <xdr:to>
      <xdr:col>12</xdr:col>
      <xdr:colOff>661035</xdr:colOff>
      <xdr:row>104</xdr:row>
      <xdr:rowOff>421473</xdr:rowOff>
    </xdr:to>
    <xdr:pic>
      <xdr:nvPicPr>
        <xdr:cNvPr id="16" name="Picture 15">
          <a:extLst>
            <a:ext uri="{FF2B5EF4-FFF2-40B4-BE49-F238E27FC236}">
              <a16:creationId xmlns:a16="http://schemas.microsoft.com/office/drawing/2014/main" id="{47F1A94A-AD3F-4017-AE42-B8DA0EDA66DD}"/>
            </a:ext>
          </a:extLst>
        </xdr:cNvPr>
        <xdr:cNvPicPr>
          <a:picLocks noChangeAspect="1"/>
        </xdr:cNvPicPr>
      </xdr:nvPicPr>
      <xdr:blipFill>
        <a:blip xmlns:r="http://schemas.openxmlformats.org/officeDocument/2006/relationships" r:embed="rId1"/>
        <a:stretch>
          <a:fillRect/>
        </a:stretch>
      </xdr:blipFill>
      <xdr:spPr>
        <a:xfrm flipH="1">
          <a:off x="5095875" y="18488025"/>
          <a:ext cx="3794760" cy="1697823"/>
        </a:xfrm>
        <a:prstGeom prst="rect">
          <a:avLst/>
        </a:prstGeom>
        <a:ln>
          <a:noFill/>
        </a:ln>
        <a:effectLst>
          <a:softEdge rad="112500"/>
        </a:effectLst>
      </xdr:spPr>
    </xdr:pic>
    <xdr:clientData/>
  </xdr:twoCellAnchor>
  <xdr:twoCellAnchor editAs="oneCell">
    <xdr:from>
      <xdr:col>7</xdr:col>
      <xdr:colOff>295275</xdr:colOff>
      <xdr:row>65</xdr:row>
      <xdr:rowOff>0</xdr:rowOff>
    </xdr:from>
    <xdr:to>
      <xdr:col>12</xdr:col>
      <xdr:colOff>661035</xdr:colOff>
      <xdr:row>72</xdr:row>
      <xdr:rowOff>430998</xdr:rowOff>
    </xdr:to>
    <xdr:pic>
      <xdr:nvPicPr>
        <xdr:cNvPr id="15" name="Picture 14">
          <a:extLst>
            <a:ext uri="{FF2B5EF4-FFF2-40B4-BE49-F238E27FC236}">
              <a16:creationId xmlns:a16="http://schemas.microsoft.com/office/drawing/2014/main" id="{D3A537EF-D0E7-4E50-99C2-08AEE187B247}"/>
            </a:ext>
          </a:extLst>
        </xdr:cNvPr>
        <xdr:cNvPicPr>
          <a:picLocks noChangeAspect="1"/>
        </xdr:cNvPicPr>
      </xdr:nvPicPr>
      <xdr:blipFill>
        <a:blip xmlns:r="http://schemas.openxmlformats.org/officeDocument/2006/relationships" r:embed="rId1"/>
        <a:stretch>
          <a:fillRect/>
        </a:stretch>
      </xdr:blipFill>
      <xdr:spPr>
        <a:xfrm flipH="1">
          <a:off x="5095875" y="12334875"/>
          <a:ext cx="3794760" cy="1697823"/>
        </a:xfrm>
        <a:prstGeom prst="rect">
          <a:avLst/>
        </a:prstGeom>
        <a:ln>
          <a:noFill/>
        </a:ln>
        <a:effectLst>
          <a:softEdge rad="112500"/>
        </a:effectLst>
      </xdr:spPr>
    </xdr:pic>
    <xdr:clientData/>
  </xdr:twoCellAnchor>
  <xdr:twoCellAnchor editAs="oneCell">
    <xdr:from>
      <xdr:col>7</xdr:col>
      <xdr:colOff>314325</xdr:colOff>
      <xdr:row>33</xdr:row>
      <xdr:rowOff>1</xdr:rowOff>
    </xdr:from>
    <xdr:to>
      <xdr:col>12</xdr:col>
      <xdr:colOff>680085</xdr:colOff>
      <xdr:row>40</xdr:row>
      <xdr:rowOff>430999</xdr:rowOff>
    </xdr:to>
    <xdr:pic>
      <xdr:nvPicPr>
        <xdr:cNvPr id="14" name="Picture 13">
          <a:extLst>
            <a:ext uri="{FF2B5EF4-FFF2-40B4-BE49-F238E27FC236}">
              <a16:creationId xmlns:a16="http://schemas.microsoft.com/office/drawing/2014/main" id="{D16069DF-60CD-42F1-B101-3D3916C7EB96}"/>
            </a:ext>
          </a:extLst>
        </xdr:cNvPr>
        <xdr:cNvPicPr>
          <a:picLocks noChangeAspect="1"/>
        </xdr:cNvPicPr>
      </xdr:nvPicPr>
      <xdr:blipFill>
        <a:blip xmlns:r="http://schemas.openxmlformats.org/officeDocument/2006/relationships" r:embed="rId1"/>
        <a:stretch>
          <a:fillRect/>
        </a:stretch>
      </xdr:blipFill>
      <xdr:spPr>
        <a:xfrm flipH="1">
          <a:off x="5114925" y="6238876"/>
          <a:ext cx="3794760" cy="1697823"/>
        </a:xfrm>
        <a:prstGeom prst="rect">
          <a:avLst/>
        </a:prstGeom>
        <a:ln>
          <a:noFill/>
        </a:ln>
        <a:effectLst>
          <a:softEdge rad="112500"/>
        </a:effectLst>
      </xdr:spPr>
    </xdr:pic>
    <xdr:clientData/>
  </xdr:twoCellAnchor>
  <xdr:twoCellAnchor editAs="oneCell">
    <xdr:from>
      <xdr:col>4</xdr:col>
      <xdr:colOff>676273</xdr:colOff>
      <xdr:row>0</xdr:row>
      <xdr:rowOff>0</xdr:rowOff>
    </xdr:from>
    <xdr:to>
      <xdr:col>12</xdr:col>
      <xdr:colOff>667129</xdr:colOff>
      <xdr:row>12</xdr:row>
      <xdr:rowOff>21717</xdr:rowOff>
    </xdr:to>
    <xdr:pic>
      <xdr:nvPicPr>
        <xdr:cNvPr id="13" name="Picture 12">
          <a:extLst>
            <a:ext uri="{FF2B5EF4-FFF2-40B4-BE49-F238E27FC236}">
              <a16:creationId xmlns:a16="http://schemas.microsoft.com/office/drawing/2014/main" id="{04C609C0-08D1-4A45-8167-AD599EDC5823}"/>
            </a:ext>
          </a:extLst>
        </xdr:cNvPr>
        <xdr:cNvPicPr>
          <a:picLocks noChangeAspect="1"/>
        </xdr:cNvPicPr>
      </xdr:nvPicPr>
      <xdr:blipFill>
        <a:blip xmlns:r="http://schemas.openxmlformats.org/officeDocument/2006/relationships" r:embed="rId1"/>
        <a:stretch>
          <a:fillRect/>
        </a:stretch>
      </xdr:blipFill>
      <xdr:spPr>
        <a:xfrm flipH="1">
          <a:off x="3419473" y="0"/>
          <a:ext cx="5477256" cy="2450592"/>
        </a:xfrm>
        <a:prstGeom prst="rect">
          <a:avLst/>
        </a:prstGeom>
      </xdr:spPr>
    </xdr:pic>
    <xdr:clientData/>
  </xdr:twoCellAnchor>
  <xdr:twoCellAnchor>
    <xdr:from>
      <xdr:col>0</xdr:col>
      <xdr:colOff>0</xdr:colOff>
      <xdr:row>0</xdr:row>
      <xdr:rowOff>0</xdr:rowOff>
    </xdr:from>
    <xdr:to>
      <xdr:col>5</xdr:col>
      <xdr:colOff>390525</xdr:colOff>
      <xdr:row>4</xdr:row>
      <xdr:rowOff>104775</xdr:rowOff>
    </xdr:to>
    <xdr:sp macro="" textlink="">
      <xdr:nvSpPr>
        <xdr:cNvPr id="9" name="Rectangle 8">
          <a:extLst>
            <a:ext uri="{FF2B5EF4-FFF2-40B4-BE49-F238E27FC236}">
              <a16:creationId xmlns:a16="http://schemas.microsoft.com/office/drawing/2014/main" id="{AAC0D672-52F3-4F0D-99FE-4A8A8B9C08BA}"/>
            </a:ext>
          </a:extLst>
        </xdr:cNvPr>
        <xdr:cNvSpPr/>
      </xdr:nvSpPr>
      <xdr:spPr>
        <a:xfrm>
          <a:off x="0" y="0"/>
          <a:ext cx="38195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609600</xdr:colOff>
      <xdr:row>41</xdr:row>
      <xdr:rowOff>152012</xdr:rowOff>
    </xdr:from>
    <xdr:ext cx="3124200" cy="953466"/>
    <xdr:sp macro="" textlink="">
      <xdr:nvSpPr>
        <xdr:cNvPr id="17" name="TextBox 16">
          <a:extLst>
            <a:ext uri="{FF2B5EF4-FFF2-40B4-BE49-F238E27FC236}">
              <a16:creationId xmlns:a16="http://schemas.microsoft.com/office/drawing/2014/main" id="{DE21D5EA-B3CD-4B24-8AE2-20915707A2AB}"/>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73</xdr:row>
      <xdr:rowOff>152012</xdr:rowOff>
    </xdr:from>
    <xdr:ext cx="3124200" cy="953466"/>
    <xdr:sp macro="" textlink="">
      <xdr:nvSpPr>
        <xdr:cNvPr id="18" name="TextBox 17">
          <a:extLst>
            <a:ext uri="{FF2B5EF4-FFF2-40B4-BE49-F238E27FC236}">
              <a16:creationId xmlns:a16="http://schemas.microsoft.com/office/drawing/2014/main" id="{EF1B0C08-2BD5-4864-B363-B22D5A893B1A}"/>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oneCellAnchor>
    <xdr:from>
      <xdr:col>0</xdr:col>
      <xdr:colOff>609600</xdr:colOff>
      <xdr:row>105</xdr:row>
      <xdr:rowOff>152012</xdr:rowOff>
    </xdr:from>
    <xdr:ext cx="3124200" cy="953466"/>
    <xdr:sp macro="" textlink="">
      <xdr:nvSpPr>
        <xdr:cNvPr id="19" name="TextBox 18">
          <a:extLst>
            <a:ext uri="{FF2B5EF4-FFF2-40B4-BE49-F238E27FC236}">
              <a16:creationId xmlns:a16="http://schemas.microsoft.com/office/drawing/2014/main" id="{F66E3642-B87F-498A-94E3-2A05FD8A0365}"/>
            </a:ext>
          </a:extLst>
        </xdr:cNvPr>
        <xdr:cNvSpPr txBox="1">
          <a:spLocks/>
        </xdr:cNvSpPr>
      </xdr:nvSpPr>
      <xdr:spPr>
        <a:xfrm>
          <a:off x="609600" y="8105387"/>
          <a:ext cx="3124200" cy="953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1">
          <a:spAutoFit/>
        </a:bodyPr>
        <a:lstStyle/>
        <a:p>
          <a:r>
            <a:rPr lang="sk-SK" sz="1100">
              <a:solidFill>
                <a:schemeClr val="bg1">
                  <a:lumMod val="50000"/>
                </a:schemeClr>
              </a:solidFill>
            </a:rPr>
            <a:t>Vypĺňajte len šedé políčka.</a:t>
          </a:r>
        </a:p>
        <a:p>
          <a:r>
            <a:rPr lang="sk-SK" sz="1100">
              <a:solidFill>
                <a:schemeClr val="bg1">
                  <a:lumMod val="50000"/>
                </a:schemeClr>
              </a:solidFill>
            </a:rPr>
            <a:t>Pre zobrazenie návodu pre toto subkritérium presuňte kurzor na šedé políčko </a:t>
          </a:r>
          <a:r>
            <a:rPr lang="sk-SK" sz="1100" b="1">
              <a:solidFill>
                <a:schemeClr val="bg1">
                  <a:lumMod val="50000"/>
                </a:schemeClr>
              </a:solidFill>
            </a:rPr>
            <a:t>"Popis". </a:t>
          </a:r>
        </a:p>
        <a:p>
          <a:r>
            <a:rPr lang="sk-SK" sz="1100" b="0">
              <a:solidFill>
                <a:schemeClr val="bg1">
                  <a:lumMod val="50000"/>
                </a:schemeClr>
              </a:solidFill>
            </a:rPr>
            <a:t>Dostupný návod sa zobrazí</a:t>
          </a:r>
          <a:r>
            <a:rPr lang="sk-SK" sz="1100" b="0" baseline="0">
              <a:solidFill>
                <a:schemeClr val="bg1">
                  <a:lumMod val="50000"/>
                </a:schemeClr>
              </a:solidFill>
            </a:rPr>
            <a:t> vo forme poznámkového textu na žltom podklade. </a:t>
          </a:r>
          <a:endParaRPr lang="en-US" sz="1100" b="0">
            <a:solidFill>
              <a:schemeClr val="bg1">
                <a:lumMod val="50000"/>
              </a:schemeClr>
            </a:solidFill>
          </a:endParaRPr>
        </a:p>
      </xdr:txBody>
    </xdr:sp>
    <xdr:clientData fPrintsWithSheet="0"/>
  </xdr:oneCellAnchor>
  <xdr:twoCellAnchor editAs="oneCell">
    <xdr:from>
      <xdr:col>1</xdr:col>
      <xdr:colOff>285750</xdr:colOff>
      <xdr:row>0</xdr:row>
      <xdr:rowOff>0</xdr:rowOff>
    </xdr:from>
    <xdr:to>
      <xdr:col>2</xdr:col>
      <xdr:colOff>480060</xdr:colOff>
      <xdr:row>3</xdr:row>
      <xdr:rowOff>97155</xdr:rowOff>
    </xdr:to>
    <xdr:pic>
      <xdr:nvPicPr>
        <xdr:cNvPr id="20" name="Picture 19">
          <a:hlinkClick xmlns:r="http://schemas.openxmlformats.org/officeDocument/2006/relationships" r:id="rId2" tooltip="Prejsť na &quot;Analýza 8 princípov výnimočnosti&quot;"/>
          <a:extLst>
            <a:ext uri="{FF2B5EF4-FFF2-40B4-BE49-F238E27FC236}">
              <a16:creationId xmlns:a16="http://schemas.microsoft.com/office/drawing/2014/main" id="{3D2BACDE-C5B6-4197-BB44-1FF8D3A9A613}"/>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21" name="Picture 20">
          <a:hlinkClick xmlns:r="http://schemas.openxmlformats.org/officeDocument/2006/relationships" r:id="rId5" tooltip="Prejsť na &quot;Kritériá Modelu CAF&quot;"/>
          <a:extLst>
            <a:ext uri="{FF2B5EF4-FFF2-40B4-BE49-F238E27FC236}">
              <a16:creationId xmlns:a16="http://schemas.microsoft.com/office/drawing/2014/main" id="{858168FC-4974-43F6-BCFA-87FB00273E98}"/>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22" name="Picture 21">
          <a:hlinkClick xmlns:r="http://schemas.openxmlformats.org/officeDocument/2006/relationships" r:id="rId8" tooltip="Návrat na ÚVOD"/>
          <a:extLst>
            <a:ext uri="{FF2B5EF4-FFF2-40B4-BE49-F238E27FC236}">
              <a16:creationId xmlns:a16="http://schemas.microsoft.com/office/drawing/2014/main" id="{AE89882E-E393-4710-A267-F385C67FF13E}"/>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23" name="Picture 22">
          <a:hlinkClick xmlns:r="http://schemas.openxmlformats.org/officeDocument/2006/relationships" r:id="rId10" tooltip="Vysvetlenie základných pojmov - SLOVNÍK"/>
          <a:extLst>
            <a:ext uri="{FF2B5EF4-FFF2-40B4-BE49-F238E27FC236}">
              <a16:creationId xmlns:a16="http://schemas.microsoft.com/office/drawing/2014/main" id="{213D6A18-2BFF-4993-9CC7-368FB10BBD6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190500</xdr:colOff>
      <xdr:row>33</xdr:row>
      <xdr:rowOff>47625</xdr:rowOff>
    </xdr:from>
    <xdr:to>
      <xdr:col>1</xdr:col>
      <xdr:colOff>489440</xdr:colOff>
      <xdr:row>37</xdr:row>
      <xdr:rowOff>55245</xdr:rowOff>
    </xdr:to>
    <xdr:pic>
      <xdr:nvPicPr>
        <xdr:cNvPr id="24" name="Picture 23">
          <a:hlinkClick xmlns:r="http://schemas.openxmlformats.org/officeDocument/2006/relationships" r:id="rId13" tooltip="Návrat na titulnú stranu kritéria"/>
          <a:extLst>
            <a:ext uri="{FF2B5EF4-FFF2-40B4-BE49-F238E27FC236}">
              <a16:creationId xmlns:a16="http://schemas.microsoft.com/office/drawing/2014/main" id="{2138E9FC-4B75-4456-A314-2DA3CE7BB0A0}"/>
            </a:ext>
          </a:extLst>
        </xdr:cNvPr>
        <xdr:cNvPicPr>
          <a:picLocks noChangeAspect="1"/>
        </xdr:cNvPicPr>
      </xdr:nvPicPr>
      <xdr:blipFill>
        <a:blip xmlns:r="http://schemas.openxmlformats.org/officeDocument/2006/relationships" r:embed="rId14"/>
        <a:stretch>
          <a:fillRect/>
        </a:stretch>
      </xdr:blipFill>
      <xdr:spPr>
        <a:xfrm>
          <a:off x="190500" y="6286500"/>
          <a:ext cx="984740" cy="731520"/>
        </a:xfrm>
        <a:prstGeom prst="rect">
          <a:avLst/>
        </a:prstGeom>
      </xdr:spPr>
    </xdr:pic>
    <xdr:clientData/>
  </xdr:twoCellAnchor>
  <xdr:twoCellAnchor editAs="oneCell">
    <xdr:from>
      <xdr:col>0</xdr:col>
      <xdr:colOff>180975</xdr:colOff>
      <xdr:row>65</xdr:row>
      <xdr:rowOff>9525</xdr:rowOff>
    </xdr:from>
    <xdr:to>
      <xdr:col>1</xdr:col>
      <xdr:colOff>479915</xdr:colOff>
      <xdr:row>69</xdr:row>
      <xdr:rowOff>17145</xdr:rowOff>
    </xdr:to>
    <xdr:pic>
      <xdr:nvPicPr>
        <xdr:cNvPr id="25" name="Picture 24">
          <a:hlinkClick xmlns:r="http://schemas.openxmlformats.org/officeDocument/2006/relationships" r:id="rId13" tooltip="Návrat na titulnú stranu kritéria"/>
          <a:extLst>
            <a:ext uri="{FF2B5EF4-FFF2-40B4-BE49-F238E27FC236}">
              <a16:creationId xmlns:a16="http://schemas.microsoft.com/office/drawing/2014/main" id="{600B98DB-F277-45E0-B256-13BAB3555008}"/>
            </a:ext>
          </a:extLst>
        </xdr:cNvPr>
        <xdr:cNvPicPr>
          <a:picLocks noChangeAspect="1"/>
        </xdr:cNvPicPr>
      </xdr:nvPicPr>
      <xdr:blipFill>
        <a:blip xmlns:r="http://schemas.openxmlformats.org/officeDocument/2006/relationships" r:embed="rId14"/>
        <a:stretch>
          <a:fillRect/>
        </a:stretch>
      </xdr:blipFill>
      <xdr:spPr>
        <a:xfrm>
          <a:off x="180975" y="12344400"/>
          <a:ext cx="984740" cy="731520"/>
        </a:xfrm>
        <a:prstGeom prst="rect">
          <a:avLst/>
        </a:prstGeom>
      </xdr:spPr>
    </xdr:pic>
    <xdr:clientData/>
  </xdr:twoCellAnchor>
  <xdr:twoCellAnchor editAs="oneCell">
    <xdr:from>
      <xdr:col>0</xdr:col>
      <xdr:colOff>133350</xdr:colOff>
      <xdr:row>97</xdr:row>
      <xdr:rowOff>19050</xdr:rowOff>
    </xdr:from>
    <xdr:to>
      <xdr:col>1</xdr:col>
      <xdr:colOff>432290</xdr:colOff>
      <xdr:row>101</xdr:row>
      <xdr:rowOff>26670</xdr:rowOff>
    </xdr:to>
    <xdr:pic>
      <xdr:nvPicPr>
        <xdr:cNvPr id="26" name="Picture 25">
          <a:hlinkClick xmlns:r="http://schemas.openxmlformats.org/officeDocument/2006/relationships" r:id="rId13" tooltip="Návrat na titulnú stranu kritéria"/>
          <a:extLst>
            <a:ext uri="{FF2B5EF4-FFF2-40B4-BE49-F238E27FC236}">
              <a16:creationId xmlns:a16="http://schemas.microsoft.com/office/drawing/2014/main" id="{BD17628F-C864-421B-9853-0F49B7A33CBA}"/>
            </a:ext>
          </a:extLst>
        </xdr:cNvPr>
        <xdr:cNvPicPr>
          <a:picLocks noChangeAspect="1"/>
        </xdr:cNvPicPr>
      </xdr:nvPicPr>
      <xdr:blipFill>
        <a:blip xmlns:r="http://schemas.openxmlformats.org/officeDocument/2006/relationships" r:embed="rId14"/>
        <a:stretch>
          <a:fillRect/>
        </a:stretch>
      </xdr:blipFill>
      <xdr:spPr>
        <a:xfrm>
          <a:off x="133350" y="18516600"/>
          <a:ext cx="984740" cy="7315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314325</xdr:colOff>
      <xdr:row>65</xdr:row>
      <xdr:rowOff>38100</xdr:rowOff>
    </xdr:from>
    <xdr:to>
      <xdr:col>12</xdr:col>
      <xdr:colOff>680085</xdr:colOff>
      <xdr:row>73</xdr:row>
      <xdr:rowOff>21428</xdr:rowOff>
    </xdr:to>
    <xdr:pic>
      <xdr:nvPicPr>
        <xdr:cNvPr id="13" name="Picture 12">
          <a:extLst>
            <a:ext uri="{FF2B5EF4-FFF2-40B4-BE49-F238E27FC236}">
              <a16:creationId xmlns:a16="http://schemas.microsoft.com/office/drawing/2014/main" id="{2570FF09-B190-473C-9242-C21800BFADB1}"/>
            </a:ext>
          </a:extLst>
        </xdr:cNvPr>
        <xdr:cNvPicPr>
          <a:picLocks noChangeAspect="1"/>
        </xdr:cNvPicPr>
      </xdr:nvPicPr>
      <xdr:blipFill>
        <a:blip xmlns:r="http://schemas.openxmlformats.org/officeDocument/2006/relationships" r:embed="rId1"/>
        <a:stretch>
          <a:fillRect/>
        </a:stretch>
      </xdr:blipFill>
      <xdr:spPr>
        <a:xfrm flipH="1">
          <a:off x="5114925" y="12401550"/>
          <a:ext cx="3794760" cy="1697828"/>
        </a:xfrm>
        <a:prstGeom prst="rect">
          <a:avLst/>
        </a:prstGeom>
        <a:ln>
          <a:noFill/>
        </a:ln>
        <a:effectLst>
          <a:softEdge rad="112500"/>
        </a:effectLst>
      </xdr:spPr>
    </xdr:pic>
    <xdr:clientData/>
  </xdr:twoCellAnchor>
  <xdr:twoCellAnchor editAs="oneCell">
    <xdr:from>
      <xdr:col>7</xdr:col>
      <xdr:colOff>314325</xdr:colOff>
      <xdr:row>33</xdr:row>
      <xdr:rowOff>28583</xdr:rowOff>
    </xdr:from>
    <xdr:to>
      <xdr:col>12</xdr:col>
      <xdr:colOff>680085</xdr:colOff>
      <xdr:row>41</xdr:row>
      <xdr:rowOff>11911</xdr:rowOff>
    </xdr:to>
    <xdr:pic>
      <xdr:nvPicPr>
        <xdr:cNvPr id="12" name="Picture 11">
          <a:extLst>
            <a:ext uri="{FF2B5EF4-FFF2-40B4-BE49-F238E27FC236}">
              <a16:creationId xmlns:a16="http://schemas.microsoft.com/office/drawing/2014/main" id="{57BCA773-E6E8-4DD2-8D51-CD15487484D7}"/>
            </a:ext>
          </a:extLst>
        </xdr:cNvPr>
        <xdr:cNvPicPr>
          <a:picLocks noChangeAspect="1"/>
        </xdr:cNvPicPr>
      </xdr:nvPicPr>
      <xdr:blipFill>
        <a:blip xmlns:r="http://schemas.openxmlformats.org/officeDocument/2006/relationships" r:embed="rId1"/>
        <a:stretch>
          <a:fillRect/>
        </a:stretch>
      </xdr:blipFill>
      <xdr:spPr>
        <a:xfrm flipH="1">
          <a:off x="5114925" y="6267458"/>
          <a:ext cx="3794760" cy="1697828"/>
        </a:xfrm>
        <a:prstGeom prst="rect">
          <a:avLst/>
        </a:prstGeom>
        <a:ln>
          <a:noFill/>
        </a:ln>
        <a:effectLst>
          <a:softEdge rad="112500"/>
        </a:effectLst>
      </xdr:spPr>
    </xdr:pic>
    <xdr:clientData/>
  </xdr:twoCellAnchor>
  <xdr:twoCellAnchor editAs="oneCell">
    <xdr:from>
      <xdr:col>5</xdr:col>
      <xdr:colOff>5079</xdr:colOff>
      <xdr:row>0</xdr:row>
      <xdr:rowOff>0</xdr:rowOff>
    </xdr:from>
    <xdr:to>
      <xdr:col>12</xdr:col>
      <xdr:colOff>681735</xdr:colOff>
      <xdr:row>12</xdr:row>
      <xdr:rowOff>21717</xdr:rowOff>
    </xdr:to>
    <xdr:pic>
      <xdr:nvPicPr>
        <xdr:cNvPr id="11" name="Picture 10">
          <a:extLst>
            <a:ext uri="{FF2B5EF4-FFF2-40B4-BE49-F238E27FC236}">
              <a16:creationId xmlns:a16="http://schemas.microsoft.com/office/drawing/2014/main" id="{51A9368C-FD81-4B10-B050-26DFFC0362DB}"/>
            </a:ext>
          </a:extLst>
        </xdr:cNvPr>
        <xdr:cNvPicPr>
          <a:picLocks noChangeAspect="1"/>
        </xdr:cNvPicPr>
      </xdr:nvPicPr>
      <xdr:blipFill>
        <a:blip xmlns:r="http://schemas.openxmlformats.org/officeDocument/2006/relationships" r:embed="rId1"/>
        <a:stretch>
          <a:fillRect/>
        </a:stretch>
      </xdr:blipFill>
      <xdr:spPr>
        <a:xfrm flipH="1">
          <a:off x="3434079" y="0"/>
          <a:ext cx="5477256" cy="2450592"/>
        </a:xfrm>
        <a:prstGeom prst="rect">
          <a:avLst/>
        </a:prstGeom>
      </xdr:spPr>
    </xdr:pic>
    <xdr:clientData/>
  </xdr:twoCellAnchor>
  <xdr:twoCellAnchor>
    <xdr:from>
      <xdr:col>0</xdr:col>
      <xdr:colOff>0</xdr:colOff>
      <xdr:row>0</xdr:row>
      <xdr:rowOff>0</xdr:rowOff>
    </xdr:from>
    <xdr:to>
      <xdr:col>5</xdr:col>
      <xdr:colOff>352425</xdr:colOff>
      <xdr:row>4</xdr:row>
      <xdr:rowOff>104775</xdr:rowOff>
    </xdr:to>
    <xdr:sp macro="" textlink="">
      <xdr:nvSpPr>
        <xdr:cNvPr id="7" name="Rectangle 6">
          <a:extLst>
            <a:ext uri="{FF2B5EF4-FFF2-40B4-BE49-F238E27FC236}">
              <a16:creationId xmlns:a16="http://schemas.microsoft.com/office/drawing/2014/main" id="{A11A2DBD-5ADA-4A2D-8A96-7203B977A4CF}"/>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285750</xdr:colOff>
      <xdr:row>0</xdr:row>
      <xdr:rowOff>0</xdr:rowOff>
    </xdr:from>
    <xdr:to>
      <xdr:col>2</xdr:col>
      <xdr:colOff>480060</xdr:colOff>
      <xdr:row>3</xdr:row>
      <xdr:rowOff>97155</xdr:rowOff>
    </xdr:to>
    <xdr:pic>
      <xdr:nvPicPr>
        <xdr:cNvPr id="14" name="Picture 13">
          <a:hlinkClick xmlns:r="http://schemas.openxmlformats.org/officeDocument/2006/relationships" r:id="rId2" tooltip="Prejsť na &quot;Analýza 8 princípov výnimočnosti&quot;"/>
          <a:extLst>
            <a:ext uri="{FF2B5EF4-FFF2-40B4-BE49-F238E27FC236}">
              <a16:creationId xmlns:a16="http://schemas.microsoft.com/office/drawing/2014/main" id="{2F373E8C-D577-4135-840C-CF21967E482E}"/>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15" name="Picture 14">
          <a:hlinkClick xmlns:r="http://schemas.openxmlformats.org/officeDocument/2006/relationships" r:id="rId5" tooltip="Prejsť na &quot;Kritériá Modelu CAF&quot;"/>
          <a:extLst>
            <a:ext uri="{FF2B5EF4-FFF2-40B4-BE49-F238E27FC236}">
              <a16:creationId xmlns:a16="http://schemas.microsoft.com/office/drawing/2014/main" id="{60D68187-6407-480E-9D8F-A125CE2BDDF7}"/>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16" name="Picture 15">
          <a:hlinkClick xmlns:r="http://schemas.openxmlformats.org/officeDocument/2006/relationships" r:id="rId8" tooltip="Návrat na ÚVOD"/>
          <a:extLst>
            <a:ext uri="{FF2B5EF4-FFF2-40B4-BE49-F238E27FC236}">
              <a16:creationId xmlns:a16="http://schemas.microsoft.com/office/drawing/2014/main" id="{9D2BFED6-8B3F-469C-A544-12EF4C1B3AD2}"/>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17" name="Picture 16">
          <a:hlinkClick xmlns:r="http://schemas.openxmlformats.org/officeDocument/2006/relationships" r:id="rId10" tooltip="Vysvetlenie základných pojmov - SLOVNÍK"/>
          <a:extLst>
            <a:ext uri="{FF2B5EF4-FFF2-40B4-BE49-F238E27FC236}">
              <a16:creationId xmlns:a16="http://schemas.microsoft.com/office/drawing/2014/main" id="{57BFBFE7-BF22-4614-93BF-D017672BEBD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180975</xdr:colOff>
      <xdr:row>33</xdr:row>
      <xdr:rowOff>28575</xdr:rowOff>
    </xdr:from>
    <xdr:to>
      <xdr:col>1</xdr:col>
      <xdr:colOff>479915</xdr:colOff>
      <xdr:row>37</xdr:row>
      <xdr:rowOff>36195</xdr:rowOff>
    </xdr:to>
    <xdr:pic>
      <xdr:nvPicPr>
        <xdr:cNvPr id="18" name="Picture 17">
          <a:hlinkClick xmlns:r="http://schemas.openxmlformats.org/officeDocument/2006/relationships" r:id="rId13" tooltip="Návrat na titulnú stranu kritéria"/>
          <a:extLst>
            <a:ext uri="{FF2B5EF4-FFF2-40B4-BE49-F238E27FC236}">
              <a16:creationId xmlns:a16="http://schemas.microsoft.com/office/drawing/2014/main" id="{07598C99-C2E8-4A39-980E-51CACDB98F32}"/>
            </a:ext>
          </a:extLst>
        </xdr:cNvPr>
        <xdr:cNvPicPr>
          <a:picLocks noChangeAspect="1"/>
        </xdr:cNvPicPr>
      </xdr:nvPicPr>
      <xdr:blipFill>
        <a:blip xmlns:r="http://schemas.openxmlformats.org/officeDocument/2006/relationships" r:embed="rId14"/>
        <a:stretch>
          <a:fillRect/>
        </a:stretch>
      </xdr:blipFill>
      <xdr:spPr>
        <a:xfrm>
          <a:off x="180975" y="6267450"/>
          <a:ext cx="984740" cy="731520"/>
        </a:xfrm>
        <a:prstGeom prst="rect">
          <a:avLst/>
        </a:prstGeom>
      </xdr:spPr>
    </xdr:pic>
    <xdr:clientData/>
  </xdr:twoCellAnchor>
  <xdr:twoCellAnchor editAs="oneCell">
    <xdr:from>
      <xdr:col>0</xdr:col>
      <xdr:colOff>180975</xdr:colOff>
      <xdr:row>65</xdr:row>
      <xdr:rowOff>28575</xdr:rowOff>
    </xdr:from>
    <xdr:to>
      <xdr:col>1</xdr:col>
      <xdr:colOff>479915</xdr:colOff>
      <xdr:row>69</xdr:row>
      <xdr:rowOff>36195</xdr:rowOff>
    </xdr:to>
    <xdr:pic>
      <xdr:nvPicPr>
        <xdr:cNvPr id="19" name="Picture 18">
          <a:hlinkClick xmlns:r="http://schemas.openxmlformats.org/officeDocument/2006/relationships" r:id="rId13" tooltip="Návrat na titulnú stranu kritéria"/>
          <a:extLst>
            <a:ext uri="{FF2B5EF4-FFF2-40B4-BE49-F238E27FC236}">
              <a16:creationId xmlns:a16="http://schemas.microsoft.com/office/drawing/2014/main" id="{7212B42E-18DC-4EC4-B538-9EBA527B1577}"/>
            </a:ext>
          </a:extLst>
        </xdr:cNvPr>
        <xdr:cNvPicPr>
          <a:picLocks noChangeAspect="1"/>
        </xdr:cNvPicPr>
      </xdr:nvPicPr>
      <xdr:blipFill>
        <a:blip xmlns:r="http://schemas.openxmlformats.org/officeDocument/2006/relationships" r:embed="rId14"/>
        <a:stretch>
          <a:fillRect/>
        </a:stretch>
      </xdr:blipFill>
      <xdr:spPr>
        <a:xfrm>
          <a:off x="180975" y="12392025"/>
          <a:ext cx="984740" cy="7315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114299</xdr:colOff>
      <xdr:row>32</xdr:row>
      <xdr:rowOff>171450</xdr:rowOff>
    </xdr:from>
    <xdr:to>
      <xdr:col>12</xdr:col>
      <xdr:colOff>480059</xdr:colOff>
      <xdr:row>40</xdr:row>
      <xdr:rowOff>433578</xdr:rowOff>
    </xdr:to>
    <xdr:pic>
      <xdr:nvPicPr>
        <xdr:cNvPr id="13" name="Picture 12">
          <a:extLst>
            <a:ext uri="{FF2B5EF4-FFF2-40B4-BE49-F238E27FC236}">
              <a16:creationId xmlns:a16="http://schemas.microsoft.com/office/drawing/2014/main" id="{03C9ADBF-EB07-48C9-998A-383877403A08}"/>
            </a:ext>
          </a:extLst>
        </xdr:cNvPr>
        <xdr:cNvPicPr>
          <a:picLocks/>
        </xdr:cNvPicPr>
      </xdr:nvPicPr>
      <xdr:blipFill>
        <a:blip xmlns:r="http://schemas.openxmlformats.org/officeDocument/2006/relationships" r:embed="rId1"/>
        <a:stretch>
          <a:fillRect/>
        </a:stretch>
      </xdr:blipFill>
      <xdr:spPr>
        <a:xfrm>
          <a:off x="4914899" y="6229350"/>
          <a:ext cx="3794760" cy="1709928"/>
        </a:xfrm>
        <a:prstGeom prst="rect">
          <a:avLst/>
        </a:prstGeom>
        <a:ln>
          <a:noFill/>
        </a:ln>
        <a:effectLst>
          <a:softEdge rad="112500"/>
        </a:effectLst>
      </xdr:spPr>
    </xdr:pic>
    <xdr:clientData/>
  </xdr:twoCellAnchor>
  <xdr:twoCellAnchor editAs="oneCell">
    <xdr:from>
      <xdr:col>7</xdr:col>
      <xdr:colOff>95249</xdr:colOff>
      <xdr:row>65</xdr:row>
      <xdr:rowOff>9525</xdr:rowOff>
    </xdr:from>
    <xdr:to>
      <xdr:col>12</xdr:col>
      <xdr:colOff>461009</xdr:colOff>
      <xdr:row>73</xdr:row>
      <xdr:rowOff>4953</xdr:rowOff>
    </xdr:to>
    <xdr:pic>
      <xdr:nvPicPr>
        <xdr:cNvPr id="12" name="Picture 11">
          <a:extLst>
            <a:ext uri="{FF2B5EF4-FFF2-40B4-BE49-F238E27FC236}">
              <a16:creationId xmlns:a16="http://schemas.microsoft.com/office/drawing/2014/main" id="{C50F319D-B154-4A3F-9AD1-E0EC026CE017}"/>
            </a:ext>
          </a:extLst>
        </xdr:cNvPr>
        <xdr:cNvPicPr>
          <a:picLocks/>
        </xdr:cNvPicPr>
      </xdr:nvPicPr>
      <xdr:blipFill>
        <a:blip xmlns:r="http://schemas.openxmlformats.org/officeDocument/2006/relationships" r:embed="rId1"/>
        <a:stretch>
          <a:fillRect/>
        </a:stretch>
      </xdr:blipFill>
      <xdr:spPr>
        <a:xfrm>
          <a:off x="4895849" y="12372975"/>
          <a:ext cx="3794760" cy="1709928"/>
        </a:xfrm>
        <a:prstGeom prst="rect">
          <a:avLst/>
        </a:prstGeom>
        <a:ln>
          <a:noFill/>
        </a:ln>
        <a:effectLst>
          <a:softEdge rad="112500"/>
        </a:effectLst>
      </xdr:spPr>
    </xdr:pic>
    <xdr:clientData/>
  </xdr:twoCellAnchor>
  <xdr:twoCellAnchor editAs="oneCell">
    <xdr:from>
      <xdr:col>5</xdr:col>
      <xdr:colOff>0</xdr:colOff>
      <xdr:row>0</xdr:row>
      <xdr:rowOff>9525</xdr:rowOff>
    </xdr:from>
    <xdr:to>
      <xdr:col>12</xdr:col>
      <xdr:colOff>676656</xdr:colOff>
      <xdr:row>12</xdr:row>
      <xdr:rowOff>31242</xdr:rowOff>
    </xdr:to>
    <xdr:pic>
      <xdr:nvPicPr>
        <xdr:cNvPr id="11" name="Picture 10">
          <a:extLst>
            <a:ext uri="{FF2B5EF4-FFF2-40B4-BE49-F238E27FC236}">
              <a16:creationId xmlns:a16="http://schemas.microsoft.com/office/drawing/2014/main" id="{5A4012B8-BFBE-434F-B3DC-1B91CAF865CC}"/>
            </a:ext>
          </a:extLst>
        </xdr:cNvPr>
        <xdr:cNvPicPr>
          <a:picLocks/>
        </xdr:cNvPicPr>
      </xdr:nvPicPr>
      <xdr:blipFill>
        <a:blip xmlns:r="http://schemas.openxmlformats.org/officeDocument/2006/relationships" r:embed="rId1"/>
        <a:stretch>
          <a:fillRect/>
        </a:stretch>
      </xdr:blipFill>
      <xdr:spPr>
        <a:xfrm>
          <a:off x="3429000" y="9525"/>
          <a:ext cx="5477256" cy="2450592"/>
        </a:xfrm>
        <a:prstGeom prst="rect">
          <a:avLst/>
        </a:prstGeom>
      </xdr:spPr>
    </xdr:pic>
    <xdr:clientData/>
  </xdr:twoCellAnchor>
  <xdr:twoCellAnchor>
    <xdr:from>
      <xdr:col>0</xdr:col>
      <xdr:colOff>0</xdr:colOff>
      <xdr:row>0</xdr:row>
      <xdr:rowOff>0</xdr:rowOff>
    </xdr:from>
    <xdr:to>
      <xdr:col>5</xdr:col>
      <xdr:colOff>352425</xdr:colOff>
      <xdr:row>4</xdr:row>
      <xdr:rowOff>104775</xdr:rowOff>
    </xdr:to>
    <xdr:sp macro="" textlink="">
      <xdr:nvSpPr>
        <xdr:cNvPr id="7" name="Rectangle 6">
          <a:extLst>
            <a:ext uri="{FF2B5EF4-FFF2-40B4-BE49-F238E27FC236}">
              <a16:creationId xmlns:a16="http://schemas.microsoft.com/office/drawing/2014/main" id="{921B4C72-7CFC-4B46-998F-F94424707B0F}"/>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285750</xdr:colOff>
      <xdr:row>0</xdr:row>
      <xdr:rowOff>0</xdr:rowOff>
    </xdr:from>
    <xdr:to>
      <xdr:col>2</xdr:col>
      <xdr:colOff>480060</xdr:colOff>
      <xdr:row>3</xdr:row>
      <xdr:rowOff>97155</xdr:rowOff>
    </xdr:to>
    <xdr:pic>
      <xdr:nvPicPr>
        <xdr:cNvPr id="14" name="Picture 13">
          <a:hlinkClick xmlns:r="http://schemas.openxmlformats.org/officeDocument/2006/relationships" r:id="rId2" tooltip="Prejsť na &quot;Analýza 8 princípov výnimočnosti&quot;"/>
          <a:extLst>
            <a:ext uri="{FF2B5EF4-FFF2-40B4-BE49-F238E27FC236}">
              <a16:creationId xmlns:a16="http://schemas.microsoft.com/office/drawing/2014/main" id="{86DA2642-82EC-4392-A203-62D777ADD60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15" name="Picture 14">
          <a:hlinkClick xmlns:r="http://schemas.openxmlformats.org/officeDocument/2006/relationships" r:id="rId5" tooltip="Prejsť na &quot;Kritériá Modelu CAF&quot;"/>
          <a:extLst>
            <a:ext uri="{FF2B5EF4-FFF2-40B4-BE49-F238E27FC236}">
              <a16:creationId xmlns:a16="http://schemas.microsoft.com/office/drawing/2014/main" id="{B0E79BB3-2B9D-4F25-AB13-11E81F999DA2}"/>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16" name="Picture 15">
          <a:hlinkClick xmlns:r="http://schemas.openxmlformats.org/officeDocument/2006/relationships" r:id="rId8" tooltip="Návrat na ÚVOD"/>
          <a:extLst>
            <a:ext uri="{FF2B5EF4-FFF2-40B4-BE49-F238E27FC236}">
              <a16:creationId xmlns:a16="http://schemas.microsoft.com/office/drawing/2014/main" id="{761CC6B9-4DDC-471F-86C3-E0FB0A99A391}"/>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17" name="Picture 16">
          <a:hlinkClick xmlns:r="http://schemas.openxmlformats.org/officeDocument/2006/relationships" r:id="rId10" tooltip="Vysvetlenie základných pojmov - SLOVNÍK"/>
          <a:extLst>
            <a:ext uri="{FF2B5EF4-FFF2-40B4-BE49-F238E27FC236}">
              <a16:creationId xmlns:a16="http://schemas.microsoft.com/office/drawing/2014/main" id="{5C231AE2-DD52-4F02-BA1A-096E8841EB07}"/>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180975</xdr:colOff>
      <xdr:row>33</xdr:row>
      <xdr:rowOff>66675</xdr:rowOff>
    </xdr:from>
    <xdr:to>
      <xdr:col>1</xdr:col>
      <xdr:colOff>479915</xdr:colOff>
      <xdr:row>37</xdr:row>
      <xdr:rowOff>74295</xdr:rowOff>
    </xdr:to>
    <xdr:pic>
      <xdr:nvPicPr>
        <xdr:cNvPr id="18" name="Picture 17">
          <a:hlinkClick xmlns:r="http://schemas.openxmlformats.org/officeDocument/2006/relationships" r:id="rId13" tooltip="Návrat na titulnú stranu kritéria"/>
          <a:extLst>
            <a:ext uri="{FF2B5EF4-FFF2-40B4-BE49-F238E27FC236}">
              <a16:creationId xmlns:a16="http://schemas.microsoft.com/office/drawing/2014/main" id="{D1600A24-EC00-4F96-B6FF-6F60DEBA9E9E}"/>
            </a:ext>
          </a:extLst>
        </xdr:cNvPr>
        <xdr:cNvPicPr>
          <a:picLocks noChangeAspect="1"/>
        </xdr:cNvPicPr>
      </xdr:nvPicPr>
      <xdr:blipFill>
        <a:blip xmlns:r="http://schemas.openxmlformats.org/officeDocument/2006/relationships" r:embed="rId14"/>
        <a:stretch>
          <a:fillRect/>
        </a:stretch>
      </xdr:blipFill>
      <xdr:spPr>
        <a:xfrm>
          <a:off x="180975" y="6305550"/>
          <a:ext cx="984740" cy="731520"/>
        </a:xfrm>
        <a:prstGeom prst="rect">
          <a:avLst/>
        </a:prstGeom>
      </xdr:spPr>
    </xdr:pic>
    <xdr:clientData/>
  </xdr:twoCellAnchor>
  <xdr:twoCellAnchor editAs="oneCell">
    <xdr:from>
      <xdr:col>0</xdr:col>
      <xdr:colOff>228600</xdr:colOff>
      <xdr:row>65</xdr:row>
      <xdr:rowOff>19050</xdr:rowOff>
    </xdr:from>
    <xdr:to>
      <xdr:col>1</xdr:col>
      <xdr:colOff>527540</xdr:colOff>
      <xdr:row>69</xdr:row>
      <xdr:rowOff>26670</xdr:rowOff>
    </xdr:to>
    <xdr:pic>
      <xdr:nvPicPr>
        <xdr:cNvPr id="19" name="Picture 18">
          <a:hlinkClick xmlns:r="http://schemas.openxmlformats.org/officeDocument/2006/relationships" r:id="rId13" tooltip="Návrat na titulnú stranu kritéria"/>
          <a:extLst>
            <a:ext uri="{FF2B5EF4-FFF2-40B4-BE49-F238E27FC236}">
              <a16:creationId xmlns:a16="http://schemas.microsoft.com/office/drawing/2014/main" id="{E4D91D7F-8338-4607-9408-53EBF9293013}"/>
            </a:ext>
          </a:extLst>
        </xdr:cNvPr>
        <xdr:cNvPicPr>
          <a:picLocks noChangeAspect="1"/>
        </xdr:cNvPicPr>
      </xdr:nvPicPr>
      <xdr:blipFill>
        <a:blip xmlns:r="http://schemas.openxmlformats.org/officeDocument/2006/relationships" r:embed="rId14"/>
        <a:stretch>
          <a:fillRect/>
        </a:stretch>
      </xdr:blipFill>
      <xdr:spPr>
        <a:xfrm>
          <a:off x="228600" y="12382500"/>
          <a:ext cx="984740"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217141</xdr:colOff>
      <xdr:row>25</xdr:row>
      <xdr:rowOff>27308</xdr:rowOff>
    </xdr:from>
    <xdr:to>
      <xdr:col>11</xdr:col>
      <xdr:colOff>664085</xdr:colOff>
      <xdr:row>32</xdr:row>
      <xdr:rowOff>40630</xdr:rowOff>
    </xdr:to>
    <xdr:sp macro="" textlink="">
      <xdr:nvSpPr>
        <xdr:cNvPr id="7" name="Rectangle 6">
          <a:extLst>
            <a:ext uri="{FF2B5EF4-FFF2-40B4-BE49-F238E27FC236}">
              <a16:creationId xmlns:a16="http://schemas.microsoft.com/office/drawing/2014/main" id="{CD71E038-157C-4162-B26B-D4ECFD046536}"/>
            </a:ext>
          </a:extLst>
        </xdr:cNvPr>
        <xdr:cNvSpPr/>
      </xdr:nvSpPr>
      <xdr:spPr>
        <a:xfrm>
          <a:off x="901209" y="4573331"/>
          <a:ext cx="7287626" cy="1286208"/>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602805</xdr:colOff>
      <xdr:row>26</xdr:row>
      <xdr:rowOff>60613</xdr:rowOff>
    </xdr:from>
    <xdr:to>
      <xdr:col>6</xdr:col>
      <xdr:colOff>240509</xdr:colOff>
      <xdr:row>30</xdr:row>
      <xdr:rowOff>64770</xdr:rowOff>
    </xdr:to>
    <xdr:pic>
      <xdr:nvPicPr>
        <xdr:cNvPr id="3" name="Picture 2">
          <a:hlinkClick xmlns:r="http://schemas.openxmlformats.org/officeDocument/2006/relationships" r:id="rId1" tooltip="Prejsť na &quot;Analýza 8 princípov výnimočnosti&quot;"/>
          <a:extLst>
            <a:ext uri="{FF2B5EF4-FFF2-40B4-BE49-F238E27FC236}">
              <a16:creationId xmlns:a16="http://schemas.microsoft.com/office/drawing/2014/main" id="{F0AAB7A5-7216-42DC-A08D-A644B7DBD77D}"/>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3339078" y="4788477"/>
          <a:ext cx="1005840" cy="731520"/>
        </a:xfrm>
        <a:prstGeom prst="rect">
          <a:avLst/>
        </a:prstGeom>
        <a:ln>
          <a:noFill/>
        </a:ln>
        <a:effectLst>
          <a:outerShdw blurRad="190500" algn="tl" rotWithShape="0">
            <a:srgbClr val="000000">
              <a:alpha val="70000"/>
            </a:srgbClr>
          </a:outerShdw>
        </a:effectLst>
      </xdr:spPr>
    </xdr:pic>
    <xdr:clientData/>
  </xdr:twoCellAnchor>
  <xdr:twoCellAnchor editAs="oneCell">
    <xdr:from>
      <xdr:col>9</xdr:col>
      <xdr:colOff>343698</xdr:colOff>
      <xdr:row>26</xdr:row>
      <xdr:rowOff>73270</xdr:rowOff>
    </xdr:from>
    <xdr:to>
      <xdr:col>10</xdr:col>
      <xdr:colOff>670132</xdr:colOff>
      <xdr:row>30</xdr:row>
      <xdr:rowOff>67902</xdr:rowOff>
    </xdr:to>
    <xdr:pic>
      <xdr:nvPicPr>
        <xdr:cNvPr id="4" name="Picture 3">
          <a:hlinkClick xmlns:r="http://schemas.openxmlformats.org/officeDocument/2006/relationships" r:id="rId4" tooltip="Prejsť na &quot;Kritériá Modelu CAF&quot;"/>
          <a:extLst>
            <a:ext uri="{FF2B5EF4-FFF2-40B4-BE49-F238E27FC236}">
              <a16:creationId xmlns:a16="http://schemas.microsoft.com/office/drawing/2014/main" id="{F658D168-49CD-453D-A62C-D01FDF3EF6D1}"/>
            </a:ext>
          </a:extLst>
        </xdr:cNvPr>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20000" contrast="-40000"/>
                  </a14:imgEffect>
                </a14:imgLayer>
              </a14:imgProps>
            </a:ext>
          </a:extLst>
        </a:blip>
        <a:stretch>
          <a:fillRect/>
        </a:stretch>
      </xdr:blipFill>
      <xdr:spPr>
        <a:xfrm>
          <a:off x="6500312" y="4801134"/>
          <a:ext cx="1010502" cy="721995"/>
        </a:xfrm>
        <a:prstGeom prst="rect">
          <a:avLst/>
        </a:prstGeom>
        <a:ln>
          <a:noFill/>
        </a:ln>
        <a:effectLst>
          <a:outerShdw blurRad="190500" algn="tl" rotWithShape="0">
            <a:srgbClr val="000000">
              <a:alpha val="70000"/>
            </a:srgbClr>
          </a:outerShdw>
        </a:effectLst>
      </xdr:spPr>
    </xdr:pic>
    <xdr:clientData/>
  </xdr:twoCellAnchor>
  <xdr:twoCellAnchor editAs="oneCell">
    <xdr:from>
      <xdr:col>0</xdr:col>
      <xdr:colOff>678743</xdr:colOff>
      <xdr:row>0</xdr:row>
      <xdr:rowOff>35037</xdr:rowOff>
    </xdr:from>
    <xdr:to>
      <xdr:col>4</xdr:col>
      <xdr:colOff>48898</xdr:colOff>
      <xdr:row>4</xdr:row>
      <xdr:rowOff>29308</xdr:rowOff>
    </xdr:to>
    <xdr:pic>
      <xdr:nvPicPr>
        <xdr:cNvPr id="6" name="Picture 5">
          <a:extLst>
            <a:ext uri="{FF2B5EF4-FFF2-40B4-BE49-F238E27FC236}">
              <a16:creationId xmlns:a16="http://schemas.microsoft.com/office/drawing/2014/main" id="{BE9E8246-2A7B-441E-91BB-319ECFF572D6}"/>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662" b="89855" l="3306" r="97355">
                      <a14:foregroundMark x1="4628" y1="23671" x2="2975" y2="49275"/>
                      <a14:foregroundMark x1="2975" y1="49275" x2="5124" y2="73430"/>
                      <a14:foregroundMark x1="5124" y1="73430" x2="12727" y2="83575"/>
                      <a14:foregroundMark x1="12727" y1="83575" x2="22975" y2="81643"/>
                      <a14:foregroundMark x1="22975" y1="81643" x2="40496" y2="82609"/>
                      <a14:foregroundMark x1="40496" y1="82609" x2="48760" y2="93720"/>
                      <a14:foregroundMark x1="48760" y1="93720" x2="54050" y2="72947"/>
                      <a14:foregroundMark x1="54050" y1="72947" x2="56529" y2="48309"/>
                      <a14:foregroundMark x1="56529" y1="48309" x2="49587" y2="29952"/>
                      <a14:foregroundMark x1="49587" y1="29952" x2="4793" y2="24638"/>
                      <a14:foregroundMark x1="3636" y1="48309" x2="2810" y2="73430"/>
                      <a14:foregroundMark x1="2810" y1="73430" x2="11240" y2="81643"/>
                      <a14:foregroundMark x1="11240" y1="81643" x2="18017" y2="68116"/>
                      <a14:foregroundMark x1="18017" y1="68116" x2="21818" y2="42995"/>
                      <a14:foregroundMark x1="21818" y1="42995" x2="14876" y2="23671"/>
                      <a14:foregroundMark x1="14876" y1="23671" x2="6777" y2="29952"/>
                      <a14:foregroundMark x1="6777" y1="29952" x2="3636" y2="47826"/>
                      <a14:foregroundMark x1="24463" y1="34783" x2="15868" y2="30435"/>
                      <a14:foregroundMark x1="15868" y1="30435" x2="7769" y2="41063"/>
                      <a14:foregroundMark x1="7769" y1="41063" x2="6777" y2="66184"/>
                      <a14:foregroundMark x1="6777" y1="66184" x2="24959" y2="76812"/>
                      <a14:foregroundMark x1="24959" y1="76812" x2="42149" y2="78261"/>
                      <a14:foregroundMark x1="42149" y1="78261" x2="50744" y2="75845"/>
                      <a14:foregroundMark x1="50744" y1="75845" x2="48926" y2="49275"/>
                      <a14:foregroundMark x1="48926" y1="49275" x2="41488" y2="38647"/>
                      <a14:foregroundMark x1="41488" y1="38647" x2="23967" y2="33816"/>
                      <a14:foregroundMark x1="23967" y1="33816" x2="23306" y2="32850"/>
                      <a14:foregroundMark x1="69421" y1="28019" x2="77190" y2="15459"/>
                      <a14:foregroundMark x1="77190" y1="15459" x2="86116" y2="14493"/>
                      <a14:foregroundMark x1="86116" y1="14493" x2="94876" y2="19807"/>
                      <a14:foregroundMark x1="94876" y1="19807" x2="97851" y2="43961"/>
                      <a14:foregroundMark x1="97851" y1="43961" x2="98017" y2="68599"/>
                      <a14:foregroundMark x1="98017" y1="68599" x2="94050" y2="90338"/>
                      <a14:foregroundMark x1="94050" y1="90338" x2="85785" y2="88889"/>
                      <a14:foregroundMark x1="85785" y1="88889" x2="68760" y2="75362"/>
                      <a14:foregroundMark x1="68760" y1="75362" x2="64298" y2="54106"/>
                      <a14:foregroundMark x1="64298" y1="54106" x2="67603" y2="31401"/>
                      <a14:foregroundMark x1="67603" y1="31401" x2="67603" y2="27536"/>
                      <a14:foregroundMark x1="91736" y1="28019" x2="89091" y2="54589"/>
                      <a14:foregroundMark x1="89091" y1="54589" x2="96364" y2="67150"/>
                      <a14:foregroundMark x1="96364" y1="67150" x2="97355" y2="41063"/>
                      <a14:foregroundMark x1="97355" y1="41063" x2="91074" y2="24638"/>
                      <a14:foregroundMark x1="91074" y1="24638" x2="90248" y2="27536"/>
                      <a14:foregroundMark x1="95372" y1="49758" x2="94876" y2="50242"/>
                      <a14:foregroundMark x1="93223" y1="56522" x2="93058" y2="55556"/>
                      <a14:foregroundMark x1="34050" y1="78261" x2="35372" y2="54106"/>
                      <a14:foregroundMark x1="35372" y1="54106" x2="38678" y2="77295"/>
                      <a14:foregroundMark x1="38678" y1="77295" x2="34545" y2="78744"/>
                    </a14:backgroundRemoval>
                  </a14:imgEffect>
                </a14:imgLayer>
              </a14:imgProps>
            </a:ext>
          </a:extLst>
        </a:blip>
        <a:stretch>
          <a:fillRect/>
        </a:stretch>
      </xdr:blipFill>
      <xdr:spPr>
        <a:xfrm>
          <a:off x="678743" y="35037"/>
          <a:ext cx="2125078" cy="726963"/>
        </a:xfrm>
        <a:prstGeom prst="rect">
          <a:avLst/>
        </a:prstGeom>
      </xdr:spPr>
    </xdr:pic>
    <xdr:clientData/>
  </xdr:twoCellAnchor>
  <xdr:twoCellAnchor>
    <xdr:from>
      <xdr:col>2</xdr:col>
      <xdr:colOff>435622</xdr:colOff>
      <xdr:row>26</xdr:row>
      <xdr:rowOff>105906</xdr:rowOff>
    </xdr:from>
    <xdr:to>
      <xdr:col>4</xdr:col>
      <xdr:colOff>262441</xdr:colOff>
      <xdr:row>30</xdr:row>
      <xdr:rowOff>3330</xdr:rowOff>
    </xdr:to>
    <xdr:sp macro="" textlink="">
      <xdr:nvSpPr>
        <xdr:cNvPr id="2" name="Arrow: Right 1">
          <a:extLst>
            <a:ext uri="{FF2B5EF4-FFF2-40B4-BE49-F238E27FC236}">
              <a16:creationId xmlns:a16="http://schemas.microsoft.com/office/drawing/2014/main" id="{DC047280-C56E-4168-8350-6092BB7D484F}"/>
            </a:ext>
          </a:extLst>
        </xdr:cNvPr>
        <xdr:cNvSpPr/>
      </xdr:nvSpPr>
      <xdr:spPr>
        <a:xfrm>
          <a:off x="1803758" y="4833770"/>
          <a:ext cx="1194956" cy="624787"/>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Hodnotenie začnite TU</a:t>
          </a:r>
          <a:endParaRPr lang="en-US" sz="1100"/>
        </a:p>
      </xdr:txBody>
    </xdr:sp>
    <xdr:clientData fPrintsWithSheet="0"/>
  </xdr:twoCellAnchor>
  <xdr:twoCellAnchor>
    <xdr:from>
      <xdr:col>7</xdr:col>
      <xdr:colOff>113766</xdr:colOff>
      <xdr:row>26</xdr:row>
      <xdr:rowOff>133083</xdr:rowOff>
    </xdr:from>
    <xdr:to>
      <xdr:col>8</xdr:col>
      <xdr:colOff>624652</xdr:colOff>
      <xdr:row>30</xdr:row>
      <xdr:rowOff>30507</xdr:rowOff>
    </xdr:to>
    <xdr:sp macro="" textlink="">
      <xdr:nvSpPr>
        <xdr:cNvPr id="8" name="Arrow: Right 7">
          <a:extLst>
            <a:ext uri="{FF2B5EF4-FFF2-40B4-BE49-F238E27FC236}">
              <a16:creationId xmlns:a16="http://schemas.microsoft.com/office/drawing/2014/main" id="{CBB85E56-D8B7-4D71-A47D-E568EAC19BE8}"/>
            </a:ext>
          </a:extLst>
        </xdr:cNvPr>
        <xdr:cNvSpPr/>
      </xdr:nvSpPr>
      <xdr:spPr>
        <a:xfrm>
          <a:off x="4902243" y="4860947"/>
          <a:ext cx="1194954" cy="624787"/>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Pokračujte </a:t>
          </a:r>
          <a:endParaRPr lang="en-US" sz="1100"/>
        </a:p>
      </xdr:txBody>
    </xdr:sp>
    <xdr:clientData fPrintsWithSheet="0"/>
  </xdr:twoCellAnchor>
  <xdr:twoCellAnchor>
    <xdr:from>
      <xdr:col>0</xdr:col>
      <xdr:colOff>0</xdr:colOff>
      <xdr:row>0</xdr:row>
      <xdr:rowOff>0</xdr:rowOff>
    </xdr:from>
    <xdr:to>
      <xdr:col>1</xdr:col>
      <xdr:colOff>7330</xdr:colOff>
      <xdr:row>21</xdr:row>
      <xdr:rowOff>7327</xdr:rowOff>
    </xdr:to>
    <xdr:sp macro="" textlink="">
      <xdr:nvSpPr>
        <xdr:cNvPr id="9" name="Rectangle 8">
          <a:extLst>
            <a:ext uri="{FF2B5EF4-FFF2-40B4-BE49-F238E27FC236}">
              <a16:creationId xmlns:a16="http://schemas.microsoft.com/office/drawing/2014/main" id="{DCEBDCB2-80C9-407F-A0EB-73DA7696D575}"/>
            </a:ext>
          </a:extLst>
        </xdr:cNvPr>
        <xdr:cNvSpPr>
          <a:spLocks noChangeAspect="1"/>
        </xdr:cNvSpPr>
      </xdr:nvSpPr>
      <xdr:spPr>
        <a:xfrm rot="16200000">
          <a:off x="-1578950" y="1578950"/>
          <a:ext cx="3853962" cy="696061"/>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464795</xdr:colOff>
      <xdr:row>2</xdr:row>
      <xdr:rowOff>112434</xdr:rowOff>
    </xdr:from>
    <xdr:to>
      <xdr:col>6</xdr:col>
      <xdr:colOff>286950</xdr:colOff>
      <xdr:row>6</xdr:row>
      <xdr:rowOff>8526</xdr:rowOff>
    </xdr:to>
    <xdr:sp macro="" textlink="">
      <xdr:nvSpPr>
        <xdr:cNvPr id="10" name="Arrow: Right 9">
          <a:extLst>
            <a:ext uri="{FF2B5EF4-FFF2-40B4-BE49-F238E27FC236}">
              <a16:creationId xmlns:a16="http://schemas.microsoft.com/office/drawing/2014/main" id="{7114A61A-CC37-4EAF-8D5F-F9D2B5F6DF71}"/>
            </a:ext>
          </a:extLst>
        </xdr:cNvPr>
        <xdr:cNvSpPr/>
      </xdr:nvSpPr>
      <xdr:spPr>
        <a:xfrm rot="1977960">
          <a:off x="3219718" y="478780"/>
          <a:ext cx="1199617" cy="628784"/>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Začnite TU</a:t>
          </a:r>
          <a:endParaRPr lang="en-US" sz="1100"/>
        </a:p>
      </xdr:txBody>
    </xdr:sp>
    <xdr:clientData fPrintsWithSheet="0"/>
  </xdr:twoCellAnchor>
  <xdr:twoCellAnchor>
    <xdr:from>
      <xdr:col>4</xdr:col>
      <xdr:colOff>252447</xdr:colOff>
      <xdr:row>30</xdr:row>
      <xdr:rowOff>101911</xdr:rowOff>
    </xdr:from>
    <xdr:to>
      <xdr:col>6</xdr:col>
      <xdr:colOff>555514</xdr:colOff>
      <xdr:row>32</xdr:row>
      <xdr:rowOff>667</xdr:rowOff>
    </xdr:to>
    <xdr:sp macro="" textlink="">
      <xdr:nvSpPr>
        <xdr:cNvPr id="11" name="TextBox 10">
          <a:extLst>
            <a:ext uri="{FF2B5EF4-FFF2-40B4-BE49-F238E27FC236}">
              <a16:creationId xmlns:a16="http://schemas.microsoft.com/office/drawing/2014/main" id="{9AC277F5-3F6A-4F35-9B48-5E9BB02EE812}"/>
            </a:ext>
          </a:extLst>
        </xdr:cNvPr>
        <xdr:cNvSpPr txBox="1"/>
      </xdr:nvSpPr>
      <xdr:spPr>
        <a:xfrm>
          <a:off x="2988720" y="5557138"/>
          <a:ext cx="1671203" cy="26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800">
              <a:solidFill>
                <a:schemeClr val="bg1"/>
              </a:solidFill>
            </a:rPr>
            <a:t>Hodnotenie princípov výnimočnosti</a:t>
          </a:r>
          <a:endParaRPr lang="en-US" sz="800">
            <a:solidFill>
              <a:schemeClr val="bg1"/>
            </a:solidFill>
          </a:endParaRPr>
        </a:p>
      </xdr:txBody>
    </xdr:sp>
    <xdr:clientData/>
  </xdr:twoCellAnchor>
  <xdr:twoCellAnchor>
    <xdr:from>
      <xdr:col>4</xdr:col>
      <xdr:colOff>29307</xdr:colOff>
      <xdr:row>15</xdr:row>
      <xdr:rowOff>87924</xdr:rowOff>
    </xdr:from>
    <xdr:to>
      <xdr:col>7</xdr:col>
      <xdr:colOff>640772</xdr:colOff>
      <xdr:row>19</xdr:row>
      <xdr:rowOff>139212</xdr:rowOff>
    </xdr:to>
    <xdr:sp macro="" textlink="">
      <xdr:nvSpPr>
        <xdr:cNvPr id="13" name="Rectangle 12">
          <a:extLst>
            <a:ext uri="{FF2B5EF4-FFF2-40B4-BE49-F238E27FC236}">
              <a16:creationId xmlns:a16="http://schemas.microsoft.com/office/drawing/2014/main" id="{253ACC99-D9CD-49D5-9D74-9BF873F3458E}"/>
            </a:ext>
          </a:extLst>
        </xdr:cNvPr>
        <xdr:cNvSpPr/>
      </xdr:nvSpPr>
      <xdr:spPr>
        <a:xfrm>
          <a:off x="2765580" y="2815538"/>
          <a:ext cx="2663669" cy="77865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t"/>
        <a:lstStyle/>
        <a:p>
          <a:pPr algn="l"/>
          <a:endParaRPr lang="en-US" sz="1100"/>
        </a:p>
      </xdr:txBody>
    </xdr:sp>
    <xdr:clientData/>
  </xdr:twoCellAnchor>
  <xdr:twoCellAnchor>
    <xdr:from>
      <xdr:col>9</xdr:col>
      <xdr:colOff>9192</xdr:colOff>
      <xdr:row>30</xdr:row>
      <xdr:rowOff>107772</xdr:rowOff>
    </xdr:from>
    <xdr:to>
      <xdr:col>11</xdr:col>
      <xdr:colOff>312261</xdr:colOff>
      <xdr:row>32</xdr:row>
      <xdr:rowOff>6528</xdr:rowOff>
    </xdr:to>
    <xdr:sp macro="" textlink="">
      <xdr:nvSpPr>
        <xdr:cNvPr id="12" name="TextBox 11">
          <a:extLst>
            <a:ext uri="{FF2B5EF4-FFF2-40B4-BE49-F238E27FC236}">
              <a16:creationId xmlns:a16="http://schemas.microsoft.com/office/drawing/2014/main" id="{060AB280-BC5F-43FF-BE1B-D4AF9256A359}"/>
            </a:ext>
          </a:extLst>
        </xdr:cNvPr>
        <xdr:cNvSpPr txBox="1"/>
      </xdr:nvSpPr>
      <xdr:spPr>
        <a:xfrm>
          <a:off x="6165806" y="5562999"/>
          <a:ext cx="1671205" cy="26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k-SK" sz="800">
              <a:solidFill>
                <a:schemeClr val="tx1"/>
              </a:solidFill>
            </a:rPr>
            <a:t>Hodnotenie kritérií modelu</a:t>
          </a:r>
          <a:endParaRPr lang="en-US" sz="800">
            <a:solidFill>
              <a:schemeClr val="tx1"/>
            </a:solidFill>
          </a:endParaRPr>
        </a:p>
      </xdr:txBody>
    </xdr:sp>
    <xdr:clientData/>
  </xdr:twoCellAnchor>
  <xdr:twoCellAnchor editAs="oneCell">
    <xdr:from>
      <xdr:col>9</xdr:col>
      <xdr:colOff>688730</xdr:colOff>
      <xdr:row>1</xdr:row>
      <xdr:rowOff>0</xdr:rowOff>
    </xdr:from>
    <xdr:to>
      <xdr:col>11</xdr:col>
      <xdr:colOff>178045</xdr:colOff>
      <xdr:row>5</xdr:row>
      <xdr:rowOff>160</xdr:rowOff>
    </xdr:to>
    <xdr:pic>
      <xdr:nvPicPr>
        <xdr:cNvPr id="18" name="Picture 17">
          <a:hlinkClick xmlns:r="http://schemas.openxmlformats.org/officeDocument/2006/relationships" r:id="rId9" tooltip="Vysvetlenie základných pojmov - SLOVNÍK"/>
          <a:extLst>
            <a:ext uri="{FF2B5EF4-FFF2-40B4-BE49-F238E27FC236}">
              <a16:creationId xmlns:a16="http://schemas.microsoft.com/office/drawing/2014/main" id="{C4E0DE7B-4D62-4BD8-B825-20B4F40C0793}"/>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887307" y="183173"/>
          <a:ext cx="866776" cy="731520"/>
        </a:xfrm>
        <a:prstGeom prst="rect">
          <a:avLst/>
        </a:prstGeom>
        <a:effectLst>
          <a:outerShdw blurRad="215900" sx="109000" sy="109000" algn="ctr" rotWithShape="0">
            <a:prstClr val="black">
              <a:alpha val="50000"/>
            </a:prstClr>
          </a:outerShdw>
        </a:effectLst>
      </xdr:spPr>
    </xdr:pic>
    <xdr:clientData/>
  </xdr:twoCellAnchor>
  <xdr:twoCellAnchor editAs="oneCell">
    <xdr:from>
      <xdr:col>8</xdr:col>
      <xdr:colOff>0</xdr:colOff>
      <xdr:row>1</xdr:row>
      <xdr:rowOff>0</xdr:rowOff>
    </xdr:from>
    <xdr:to>
      <xdr:col>9</xdr:col>
      <xdr:colOff>160324</xdr:colOff>
      <xdr:row>4</xdr:row>
      <xdr:rowOff>90561</xdr:rowOff>
    </xdr:to>
    <xdr:pic>
      <xdr:nvPicPr>
        <xdr:cNvPr id="19" name="Picture 18">
          <a:hlinkClick xmlns:r="http://schemas.openxmlformats.org/officeDocument/2006/relationships" r:id="rId12" tooltip="Návrat na ÚVOD"/>
          <a:extLst>
            <a:ext uri="{FF2B5EF4-FFF2-40B4-BE49-F238E27FC236}">
              <a16:creationId xmlns:a16="http://schemas.microsoft.com/office/drawing/2014/main" id="{B95F9338-5288-47FA-BEC3-576F45A8DD35}"/>
            </a:ext>
          </a:extLst>
        </xdr:cNvPr>
        <xdr:cNvPicPr>
          <a:picLocks noChangeAspect="1"/>
        </xdr:cNvPicPr>
      </xdr:nvPicPr>
      <xdr:blipFill>
        <a:blip xmlns:r="http://schemas.openxmlformats.org/officeDocument/2006/relationships" r:embed="rId13"/>
        <a:stretch>
          <a:fillRect/>
        </a:stretch>
      </xdr:blipFill>
      <xdr:spPr>
        <a:xfrm>
          <a:off x="5509846" y="183173"/>
          <a:ext cx="849055" cy="640080"/>
        </a:xfrm>
        <a:prstGeom prst="rect">
          <a:avLst/>
        </a:prstGeom>
        <a:effectLst>
          <a:outerShdw blurRad="292100" sx="102000" sy="102000" algn="ctr" rotWithShape="0">
            <a:prstClr val="black">
              <a:alpha val="63000"/>
            </a:prstClr>
          </a:outerShdw>
        </a:effectLst>
      </xdr:spPr>
    </xdr:pic>
    <xdr:clientData/>
  </xdr:twoCellAnchor>
  <xdr:twoCellAnchor>
    <xdr:from>
      <xdr:col>3</xdr:col>
      <xdr:colOff>181842</xdr:colOff>
      <xdr:row>15</xdr:row>
      <xdr:rowOff>147205</xdr:rowOff>
    </xdr:from>
    <xdr:to>
      <xdr:col>7</xdr:col>
      <xdr:colOff>640774</xdr:colOff>
      <xdr:row>18</xdr:row>
      <xdr:rowOff>17319</xdr:rowOff>
    </xdr:to>
    <xdr:sp macro="" textlink="">
      <xdr:nvSpPr>
        <xdr:cNvPr id="5" name="TextBox 4">
          <a:extLst>
            <a:ext uri="{FF2B5EF4-FFF2-40B4-BE49-F238E27FC236}">
              <a16:creationId xmlns:a16="http://schemas.microsoft.com/office/drawing/2014/main" id="{97DF69BD-8E96-41E3-BADD-8C67C05239E7}"/>
            </a:ext>
          </a:extLst>
        </xdr:cNvPr>
        <xdr:cNvSpPr txBox="1"/>
      </xdr:nvSpPr>
      <xdr:spPr>
        <a:xfrm>
          <a:off x="2234047" y="2874819"/>
          <a:ext cx="3195204" cy="415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sk-SK" sz="1100">
              <a:latin typeface="Tahoma" panose="020B0604030504040204" pitchFamily="34" charset="0"/>
              <a:ea typeface="Tahoma" panose="020B0604030504040204" pitchFamily="34" charset="0"/>
              <a:cs typeface="Tahoma" panose="020B0604030504040204" pitchFamily="34" charset="0"/>
            </a:rPr>
            <a:t>Osoba</a:t>
          </a:r>
          <a:r>
            <a:rPr lang="sk-SK" sz="1100" baseline="0">
              <a:latin typeface="Tahoma" panose="020B0604030504040204" pitchFamily="34" charset="0"/>
              <a:ea typeface="Tahoma" panose="020B0604030504040204" pitchFamily="34" charset="0"/>
              <a:cs typeface="Tahoma" panose="020B0604030504040204" pitchFamily="34" charset="0"/>
            </a:rPr>
            <a:t> oprávnená konať v mene organizácie:</a:t>
          </a:r>
          <a:endParaRPr lang="en-US"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285750</xdr:colOff>
      <xdr:row>65</xdr:row>
      <xdr:rowOff>0</xdr:rowOff>
    </xdr:from>
    <xdr:to>
      <xdr:col>12</xdr:col>
      <xdr:colOff>651510</xdr:colOff>
      <xdr:row>72</xdr:row>
      <xdr:rowOff>430998</xdr:rowOff>
    </xdr:to>
    <xdr:pic>
      <xdr:nvPicPr>
        <xdr:cNvPr id="13" name="Picture 12">
          <a:extLst>
            <a:ext uri="{FF2B5EF4-FFF2-40B4-BE49-F238E27FC236}">
              <a16:creationId xmlns:a16="http://schemas.microsoft.com/office/drawing/2014/main" id="{022DD34D-3955-454B-A566-5B8D2CA4F6E3}"/>
            </a:ext>
          </a:extLst>
        </xdr:cNvPr>
        <xdr:cNvPicPr>
          <a:picLocks noChangeAspect="1"/>
        </xdr:cNvPicPr>
      </xdr:nvPicPr>
      <xdr:blipFill>
        <a:blip xmlns:r="http://schemas.openxmlformats.org/officeDocument/2006/relationships" r:embed="rId1"/>
        <a:stretch>
          <a:fillRect/>
        </a:stretch>
      </xdr:blipFill>
      <xdr:spPr>
        <a:xfrm flipH="1">
          <a:off x="5086350" y="12363450"/>
          <a:ext cx="3794760" cy="1697823"/>
        </a:xfrm>
        <a:prstGeom prst="rect">
          <a:avLst/>
        </a:prstGeom>
        <a:ln>
          <a:noFill/>
        </a:ln>
        <a:effectLst>
          <a:softEdge rad="112500"/>
        </a:effectLst>
      </xdr:spPr>
    </xdr:pic>
    <xdr:clientData/>
  </xdr:twoCellAnchor>
  <xdr:twoCellAnchor editAs="oneCell">
    <xdr:from>
      <xdr:col>7</xdr:col>
      <xdr:colOff>323850</xdr:colOff>
      <xdr:row>33</xdr:row>
      <xdr:rowOff>1</xdr:rowOff>
    </xdr:from>
    <xdr:to>
      <xdr:col>13</xdr:col>
      <xdr:colOff>3810</xdr:colOff>
      <xdr:row>40</xdr:row>
      <xdr:rowOff>430999</xdr:rowOff>
    </xdr:to>
    <xdr:pic>
      <xdr:nvPicPr>
        <xdr:cNvPr id="12" name="Picture 11">
          <a:extLst>
            <a:ext uri="{FF2B5EF4-FFF2-40B4-BE49-F238E27FC236}">
              <a16:creationId xmlns:a16="http://schemas.microsoft.com/office/drawing/2014/main" id="{B1FDD4F3-E8B5-4FB7-95EF-36A1C2E612C1}"/>
            </a:ext>
          </a:extLst>
        </xdr:cNvPr>
        <xdr:cNvPicPr>
          <a:picLocks noChangeAspect="1"/>
        </xdr:cNvPicPr>
      </xdr:nvPicPr>
      <xdr:blipFill>
        <a:blip xmlns:r="http://schemas.openxmlformats.org/officeDocument/2006/relationships" r:embed="rId1"/>
        <a:stretch>
          <a:fillRect/>
        </a:stretch>
      </xdr:blipFill>
      <xdr:spPr>
        <a:xfrm flipH="1">
          <a:off x="5124450" y="6238876"/>
          <a:ext cx="3794760" cy="1697823"/>
        </a:xfrm>
        <a:prstGeom prst="rect">
          <a:avLst/>
        </a:prstGeom>
        <a:ln>
          <a:noFill/>
        </a:ln>
        <a:effectLst>
          <a:softEdge rad="112500"/>
        </a:effectLst>
      </xdr:spPr>
    </xdr:pic>
    <xdr:clientData/>
  </xdr:twoCellAnchor>
  <xdr:twoCellAnchor editAs="oneCell">
    <xdr:from>
      <xdr:col>4</xdr:col>
      <xdr:colOff>681596</xdr:colOff>
      <xdr:row>0</xdr:row>
      <xdr:rowOff>0</xdr:rowOff>
    </xdr:from>
    <xdr:to>
      <xdr:col>12</xdr:col>
      <xdr:colOff>672452</xdr:colOff>
      <xdr:row>12</xdr:row>
      <xdr:rowOff>21717</xdr:rowOff>
    </xdr:to>
    <xdr:pic>
      <xdr:nvPicPr>
        <xdr:cNvPr id="11" name="Picture 10">
          <a:extLst>
            <a:ext uri="{FF2B5EF4-FFF2-40B4-BE49-F238E27FC236}">
              <a16:creationId xmlns:a16="http://schemas.microsoft.com/office/drawing/2014/main" id="{6F815B91-4BC6-4AC9-9305-43B55E6A1173}"/>
            </a:ext>
          </a:extLst>
        </xdr:cNvPr>
        <xdr:cNvPicPr>
          <a:picLocks noChangeAspect="1"/>
        </xdr:cNvPicPr>
      </xdr:nvPicPr>
      <xdr:blipFill>
        <a:blip xmlns:r="http://schemas.openxmlformats.org/officeDocument/2006/relationships" r:embed="rId1"/>
        <a:stretch>
          <a:fillRect/>
        </a:stretch>
      </xdr:blipFill>
      <xdr:spPr>
        <a:xfrm flipH="1">
          <a:off x="3424796" y="0"/>
          <a:ext cx="5477256" cy="2450592"/>
        </a:xfrm>
        <a:prstGeom prst="rect">
          <a:avLst/>
        </a:prstGeom>
      </xdr:spPr>
    </xdr:pic>
    <xdr:clientData/>
  </xdr:twoCellAnchor>
  <xdr:twoCellAnchor>
    <xdr:from>
      <xdr:col>0</xdr:col>
      <xdr:colOff>0</xdr:colOff>
      <xdr:row>0</xdr:row>
      <xdr:rowOff>0</xdr:rowOff>
    </xdr:from>
    <xdr:to>
      <xdr:col>5</xdr:col>
      <xdr:colOff>352425</xdr:colOff>
      <xdr:row>4</xdr:row>
      <xdr:rowOff>104775</xdr:rowOff>
    </xdr:to>
    <xdr:sp macro="" textlink="">
      <xdr:nvSpPr>
        <xdr:cNvPr id="7" name="Rectangle 6">
          <a:extLst>
            <a:ext uri="{FF2B5EF4-FFF2-40B4-BE49-F238E27FC236}">
              <a16:creationId xmlns:a16="http://schemas.microsoft.com/office/drawing/2014/main" id="{B03CB96D-DEFA-47D9-A9EB-9832ED16895A}"/>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285750</xdr:colOff>
      <xdr:row>0</xdr:row>
      <xdr:rowOff>0</xdr:rowOff>
    </xdr:from>
    <xdr:to>
      <xdr:col>2</xdr:col>
      <xdr:colOff>480060</xdr:colOff>
      <xdr:row>3</xdr:row>
      <xdr:rowOff>97155</xdr:rowOff>
    </xdr:to>
    <xdr:pic>
      <xdr:nvPicPr>
        <xdr:cNvPr id="14" name="Picture 13">
          <a:hlinkClick xmlns:r="http://schemas.openxmlformats.org/officeDocument/2006/relationships" r:id="rId2" tooltip="Prejsť na &quot;Analýza 8 princípov výnimočnosti&quot;"/>
          <a:extLst>
            <a:ext uri="{FF2B5EF4-FFF2-40B4-BE49-F238E27FC236}">
              <a16:creationId xmlns:a16="http://schemas.microsoft.com/office/drawing/2014/main" id="{8B785935-FFAC-4A35-91EB-CEEAC4104D1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15" name="Picture 14">
          <a:hlinkClick xmlns:r="http://schemas.openxmlformats.org/officeDocument/2006/relationships" r:id="rId5" tooltip="Prejsť na &quot;Kritériá Modelu CAF&quot;"/>
          <a:extLst>
            <a:ext uri="{FF2B5EF4-FFF2-40B4-BE49-F238E27FC236}">
              <a16:creationId xmlns:a16="http://schemas.microsoft.com/office/drawing/2014/main" id="{C1A975FB-B8EE-4A00-873C-F3916B5DD9B7}"/>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16" name="Picture 15">
          <a:hlinkClick xmlns:r="http://schemas.openxmlformats.org/officeDocument/2006/relationships" r:id="rId8" tooltip="Návrat na ÚVOD"/>
          <a:extLst>
            <a:ext uri="{FF2B5EF4-FFF2-40B4-BE49-F238E27FC236}">
              <a16:creationId xmlns:a16="http://schemas.microsoft.com/office/drawing/2014/main" id="{E7A6F56C-FAA3-4C45-AAA3-696BD2C0359B}"/>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17" name="Picture 16">
          <a:hlinkClick xmlns:r="http://schemas.openxmlformats.org/officeDocument/2006/relationships" r:id="rId10" tooltip="Vysvetlenie základných pojmov - SLOVNÍK"/>
          <a:extLst>
            <a:ext uri="{FF2B5EF4-FFF2-40B4-BE49-F238E27FC236}">
              <a16:creationId xmlns:a16="http://schemas.microsoft.com/office/drawing/2014/main" id="{8DB3AE53-AC8C-4045-BBD1-520B98D513AE}"/>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171450</xdr:colOff>
      <xdr:row>32</xdr:row>
      <xdr:rowOff>171450</xdr:rowOff>
    </xdr:from>
    <xdr:to>
      <xdr:col>1</xdr:col>
      <xdr:colOff>470390</xdr:colOff>
      <xdr:row>36</xdr:row>
      <xdr:rowOff>179070</xdr:rowOff>
    </xdr:to>
    <xdr:pic>
      <xdr:nvPicPr>
        <xdr:cNvPr id="18" name="Picture 17">
          <a:hlinkClick xmlns:r="http://schemas.openxmlformats.org/officeDocument/2006/relationships" r:id="rId13" tooltip="Návrat na titulnú stranu kritéria"/>
          <a:extLst>
            <a:ext uri="{FF2B5EF4-FFF2-40B4-BE49-F238E27FC236}">
              <a16:creationId xmlns:a16="http://schemas.microsoft.com/office/drawing/2014/main" id="{1E83188B-F547-4E32-B99D-C5F0E6FFE344}"/>
            </a:ext>
          </a:extLst>
        </xdr:cNvPr>
        <xdr:cNvPicPr>
          <a:picLocks noChangeAspect="1"/>
        </xdr:cNvPicPr>
      </xdr:nvPicPr>
      <xdr:blipFill>
        <a:blip xmlns:r="http://schemas.openxmlformats.org/officeDocument/2006/relationships" r:embed="rId14"/>
        <a:stretch>
          <a:fillRect/>
        </a:stretch>
      </xdr:blipFill>
      <xdr:spPr>
        <a:xfrm>
          <a:off x="171450" y="6229350"/>
          <a:ext cx="984740" cy="731520"/>
        </a:xfrm>
        <a:prstGeom prst="rect">
          <a:avLst/>
        </a:prstGeom>
      </xdr:spPr>
    </xdr:pic>
    <xdr:clientData/>
  </xdr:twoCellAnchor>
  <xdr:twoCellAnchor editAs="oneCell">
    <xdr:from>
      <xdr:col>0</xdr:col>
      <xdr:colOff>200025</xdr:colOff>
      <xdr:row>65</xdr:row>
      <xdr:rowOff>76200</xdr:rowOff>
    </xdr:from>
    <xdr:to>
      <xdr:col>1</xdr:col>
      <xdr:colOff>498965</xdr:colOff>
      <xdr:row>69</xdr:row>
      <xdr:rowOff>83820</xdr:rowOff>
    </xdr:to>
    <xdr:pic>
      <xdr:nvPicPr>
        <xdr:cNvPr id="19" name="Picture 18">
          <a:hlinkClick xmlns:r="http://schemas.openxmlformats.org/officeDocument/2006/relationships" r:id="rId13" tooltip="Návrat na titulnú stranu kritéria"/>
          <a:extLst>
            <a:ext uri="{FF2B5EF4-FFF2-40B4-BE49-F238E27FC236}">
              <a16:creationId xmlns:a16="http://schemas.microsoft.com/office/drawing/2014/main" id="{958F5FF5-A725-4DE6-9F0E-DBC1B2991E64}"/>
            </a:ext>
          </a:extLst>
        </xdr:cNvPr>
        <xdr:cNvPicPr>
          <a:picLocks noChangeAspect="1"/>
        </xdr:cNvPicPr>
      </xdr:nvPicPr>
      <xdr:blipFill>
        <a:blip xmlns:r="http://schemas.openxmlformats.org/officeDocument/2006/relationships" r:embed="rId14"/>
        <a:stretch>
          <a:fillRect/>
        </a:stretch>
      </xdr:blipFill>
      <xdr:spPr>
        <a:xfrm>
          <a:off x="200025" y="12439650"/>
          <a:ext cx="984740" cy="7315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379</xdr:colOff>
      <xdr:row>0</xdr:row>
      <xdr:rowOff>19050</xdr:rowOff>
    </xdr:from>
    <xdr:to>
      <xdr:col>12</xdr:col>
      <xdr:colOff>677035</xdr:colOff>
      <xdr:row>12</xdr:row>
      <xdr:rowOff>40767</xdr:rowOff>
    </xdr:to>
    <xdr:pic>
      <xdr:nvPicPr>
        <xdr:cNvPr id="12" name="Picture 11">
          <a:extLst>
            <a:ext uri="{FF2B5EF4-FFF2-40B4-BE49-F238E27FC236}">
              <a16:creationId xmlns:a16="http://schemas.microsoft.com/office/drawing/2014/main" id="{07AFA767-22A2-4F87-9583-CE98CD060F5D}"/>
            </a:ext>
          </a:extLst>
        </xdr:cNvPr>
        <xdr:cNvPicPr>
          <a:picLocks/>
        </xdr:cNvPicPr>
      </xdr:nvPicPr>
      <xdr:blipFill>
        <a:blip xmlns:r="http://schemas.openxmlformats.org/officeDocument/2006/relationships" r:embed="rId1"/>
        <a:stretch>
          <a:fillRect/>
        </a:stretch>
      </xdr:blipFill>
      <xdr:spPr>
        <a:xfrm flipH="1">
          <a:off x="3429379" y="19050"/>
          <a:ext cx="5477256" cy="2450592"/>
        </a:xfrm>
        <a:prstGeom prst="rect">
          <a:avLst/>
        </a:prstGeom>
      </xdr:spPr>
    </xdr:pic>
    <xdr:clientData/>
  </xdr:twoCellAnchor>
  <xdr:twoCellAnchor editAs="oneCell">
    <xdr:from>
      <xdr:col>7</xdr:col>
      <xdr:colOff>57149</xdr:colOff>
      <xdr:row>33</xdr:row>
      <xdr:rowOff>0</xdr:rowOff>
    </xdr:from>
    <xdr:to>
      <xdr:col>12</xdr:col>
      <xdr:colOff>422909</xdr:colOff>
      <xdr:row>40</xdr:row>
      <xdr:rowOff>443103</xdr:rowOff>
    </xdr:to>
    <xdr:pic>
      <xdr:nvPicPr>
        <xdr:cNvPr id="13" name="Picture 12">
          <a:extLst>
            <a:ext uri="{FF2B5EF4-FFF2-40B4-BE49-F238E27FC236}">
              <a16:creationId xmlns:a16="http://schemas.microsoft.com/office/drawing/2014/main" id="{14A5DE91-6DB3-4BFA-9781-274C87CBF291}"/>
            </a:ext>
          </a:extLst>
        </xdr:cNvPr>
        <xdr:cNvPicPr>
          <a:picLocks/>
        </xdr:cNvPicPr>
      </xdr:nvPicPr>
      <xdr:blipFill>
        <a:blip xmlns:r="http://schemas.openxmlformats.org/officeDocument/2006/relationships" r:embed="rId1"/>
        <a:stretch>
          <a:fillRect/>
        </a:stretch>
      </xdr:blipFill>
      <xdr:spPr>
        <a:xfrm flipH="1">
          <a:off x="4857749" y="6238875"/>
          <a:ext cx="3794760" cy="1709928"/>
        </a:xfrm>
        <a:prstGeom prst="rect">
          <a:avLst/>
        </a:prstGeom>
        <a:ln>
          <a:noFill/>
        </a:ln>
        <a:effectLst>
          <a:softEdge rad="112500"/>
        </a:effectLst>
      </xdr:spPr>
    </xdr:pic>
    <xdr:clientData/>
  </xdr:twoCellAnchor>
  <xdr:oneCellAnchor>
    <xdr:from>
      <xdr:col>7</xdr:col>
      <xdr:colOff>57149</xdr:colOff>
      <xdr:row>65</xdr:row>
      <xdr:rowOff>0</xdr:rowOff>
    </xdr:from>
    <xdr:ext cx="3794760" cy="1709928"/>
    <xdr:pic>
      <xdr:nvPicPr>
        <xdr:cNvPr id="14" name="Picture 13">
          <a:extLst>
            <a:ext uri="{FF2B5EF4-FFF2-40B4-BE49-F238E27FC236}">
              <a16:creationId xmlns:a16="http://schemas.microsoft.com/office/drawing/2014/main" id="{E3952EDA-DE47-4EB2-8786-9FA3571175F0}"/>
            </a:ext>
          </a:extLst>
        </xdr:cNvPr>
        <xdr:cNvPicPr>
          <a:picLocks/>
        </xdr:cNvPicPr>
      </xdr:nvPicPr>
      <xdr:blipFill>
        <a:blip xmlns:r="http://schemas.openxmlformats.org/officeDocument/2006/relationships" r:embed="rId1"/>
        <a:stretch>
          <a:fillRect/>
        </a:stretch>
      </xdr:blipFill>
      <xdr:spPr>
        <a:xfrm flipH="1">
          <a:off x="4857749" y="6238875"/>
          <a:ext cx="3794760" cy="1709928"/>
        </a:xfrm>
        <a:prstGeom prst="rect">
          <a:avLst/>
        </a:prstGeom>
        <a:ln>
          <a:noFill/>
        </a:ln>
        <a:effectLst>
          <a:softEdge rad="112500"/>
        </a:effectLst>
      </xdr:spPr>
    </xdr:pic>
    <xdr:clientData/>
  </xdr:oneCellAnchor>
  <xdr:twoCellAnchor>
    <xdr:from>
      <xdr:col>0</xdr:col>
      <xdr:colOff>0</xdr:colOff>
      <xdr:row>0</xdr:row>
      <xdr:rowOff>0</xdr:rowOff>
    </xdr:from>
    <xdr:to>
      <xdr:col>5</xdr:col>
      <xdr:colOff>352425</xdr:colOff>
      <xdr:row>4</xdr:row>
      <xdr:rowOff>104775</xdr:rowOff>
    </xdr:to>
    <xdr:sp macro="" textlink="">
      <xdr:nvSpPr>
        <xdr:cNvPr id="8" name="Rectangle 7">
          <a:extLst>
            <a:ext uri="{FF2B5EF4-FFF2-40B4-BE49-F238E27FC236}">
              <a16:creationId xmlns:a16="http://schemas.microsoft.com/office/drawing/2014/main" id="{7C5D73C1-A54E-449D-8B9F-BC6B6C892633}"/>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285750</xdr:colOff>
      <xdr:row>0</xdr:row>
      <xdr:rowOff>0</xdr:rowOff>
    </xdr:from>
    <xdr:to>
      <xdr:col>2</xdr:col>
      <xdr:colOff>480060</xdr:colOff>
      <xdr:row>3</xdr:row>
      <xdr:rowOff>97155</xdr:rowOff>
    </xdr:to>
    <xdr:pic>
      <xdr:nvPicPr>
        <xdr:cNvPr id="16" name="Picture 15">
          <a:hlinkClick xmlns:r="http://schemas.openxmlformats.org/officeDocument/2006/relationships" r:id="rId2" tooltip="Prejsť na &quot;Analýza 8 princípov výnimočnosti&quot;"/>
          <a:extLst>
            <a:ext uri="{FF2B5EF4-FFF2-40B4-BE49-F238E27FC236}">
              <a16:creationId xmlns:a16="http://schemas.microsoft.com/office/drawing/2014/main" id="{D4D5FA4D-F55A-4E77-B704-72E7B55D9C7D}"/>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971550" y="0"/>
          <a:ext cx="880110" cy="640080"/>
        </a:xfrm>
        <a:prstGeom prst="rect">
          <a:avLst/>
        </a:prstGeom>
      </xdr:spPr>
    </xdr:pic>
    <xdr:clientData/>
  </xdr:twoCellAnchor>
  <xdr:twoCellAnchor editAs="oneCell">
    <xdr:from>
      <xdr:col>2</xdr:col>
      <xdr:colOff>504826</xdr:colOff>
      <xdr:row>0</xdr:row>
      <xdr:rowOff>19050</xdr:rowOff>
    </xdr:from>
    <xdr:to>
      <xdr:col>4</xdr:col>
      <xdr:colOff>24947</xdr:colOff>
      <xdr:row>3</xdr:row>
      <xdr:rowOff>116205</xdr:rowOff>
    </xdr:to>
    <xdr:pic>
      <xdr:nvPicPr>
        <xdr:cNvPr id="17" name="Picture 16">
          <a:hlinkClick xmlns:r="http://schemas.openxmlformats.org/officeDocument/2006/relationships" r:id="rId5" tooltip="Prejsť na &quot;Kritériá Modelu CAF&quot;"/>
          <a:extLst>
            <a:ext uri="{FF2B5EF4-FFF2-40B4-BE49-F238E27FC236}">
              <a16:creationId xmlns:a16="http://schemas.microsoft.com/office/drawing/2014/main" id="{C6EC8482-8F69-492B-AF10-108DE0183B29}"/>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20000" contrast="-40000"/>
                  </a14:imgEffect>
                </a14:imgLayer>
              </a14:imgProps>
            </a:ext>
          </a:extLst>
        </a:blip>
        <a:stretch>
          <a:fillRect/>
        </a:stretch>
      </xdr:blipFill>
      <xdr:spPr>
        <a:xfrm>
          <a:off x="1876426" y="19050"/>
          <a:ext cx="891721" cy="640080"/>
        </a:xfrm>
        <a:prstGeom prst="rect">
          <a:avLst/>
        </a:prstGeom>
      </xdr:spPr>
    </xdr:pic>
    <xdr:clientData/>
  </xdr:twoCellAnchor>
  <xdr:twoCellAnchor editAs="oneCell">
    <xdr:from>
      <xdr:col>0</xdr:col>
      <xdr:colOff>0</xdr:colOff>
      <xdr:row>0</xdr:row>
      <xdr:rowOff>0</xdr:rowOff>
    </xdr:from>
    <xdr:to>
      <xdr:col>1</xdr:col>
      <xdr:colOff>171571</xdr:colOff>
      <xdr:row>3</xdr:row>
      <xdr:rowOff>97155</xdr:rowOff>
    </xdr:to>
    <xdr:pic>
      <xdr:nvPicPr>
        <xdr:cNvPr id="18" name="Picture 17">
          <a:hlinkClick xmlns:r="http://schemas.openxmlformats.org/officeDocument/2006/relationships" r:id="rId8" tooltip="Návrat na ÚVOD"/>
          <a:extLst>
            <a:ext uri="{FF2B5EF4-FFF2-40B4-BE49-F238E27FC236}">
              <a16:creationId xmlns:a16="http://schemas.microsoft.com/office/drawing/2014/main" id="{1C189E9E-7376-4532-8F9E-CF9AF3B4589E}"/>
            </a:ext>
          </a:extLst>
        </xdr:cNvPr>
        <xdr:cNvPicPr>
          <a:picLocks noChangeAspect="1"/>
        </xdr:cNvPicPr>
      </xdr:nvPicPr>
      <xdr:blipFill>
        <a:blip xmlns:r="http://schemas.openxmlformats.org/officeDocument/2006/relationships" r:embed="rId9"/>
        <a:stretch>
          <a:fillRect/>
        </a:stretch>
      </xdr:blipFill>
      <xdr:spPr>
        <a:xfrm>
          <a:off x="0" y="0"/>
          <a:ext cx="857371" cy="640080"/>
        </a:xfrm>
        <a:prstGeom prst="rect">
          <a:avLst/>
        </a:prstGeom>
        <a:effectLst/>
      </xdr:spPr>
    </xdr:pic>
    <xdr:clientData/>
  </xdr:twoCellAnchor>
  <xdr:twoCellAnchor editAs="oneCell">
    <xdr:from>
      <xdr:col>4</xdr:col>
      <xdr:colOff>123826</xdr:colOff>
      <xdr:row>0</xdr:row>
      <xdr:rowOff>38100</xdr:rowOff>
    </xdr:from>
    <xdr:to>
      <xdr:col>5</xdr:col>
      <xdr:colOff>196455</xdr:colOff>
      <xdr:row>3</xdr:row>
      <xdr:rowOff>135255</xdr:rowOff>
    </xdr:to>
    <xdr:pic>
      <xdr:nvPicPr>
        <xdr:cNvPr id="19" name="Picture 18">
          <a:hlinkClick xmlns:r="http://schemas.openxmlformats.org/officeDocument/2006/relationships" r:id="rId10" tooltip="Vysvetlenie základných pojmov - SLOVNÍK"/>
          <a:extLst>
            <a:ext uri="{FF2B5EF4-FFF2-40B4-BE49-F238E27FC236}">
              <a16:creationId xmlns:a16="http://schemas.microsoft.com/office/drawing/2014/main" id="{5EB22CA3-79AA-4945-AB44-053058F85DF6}"/>
            </a:ext>
          </a:extLst>
        </xdr:cNvPr>
        <xdr:cNvPicPr>
          <a:picLocks noChangeAspect="1"/>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867026" y="38100"/>
          <a:ext cx="758429" cy="640080"/>
        </a:xfrm>
        <a:prstGeom prst="rect">
          <a:avLst/>
        </a:prstGeom>
        <a:effectLst/>
      </xdr:spPr>
    </xdr:pic>
    <xdr:clientData/>
  </xdr:twoCellAnchor>
  <xdr:twoCellAnchor editAs="oneCell">
    <xdr:from>
      <xdr:col>0</xdr:col>
      <xdr:colOff>200025</xdr:colOff>
      <xdr:row>33</xdr:row>
      <xdr:rowOff>57150</xdr:rowOff>
    </xdr:from>
    <xdr:to>
      <xdr:col>1</xdr:col>
      <xdr:colOff>498965</xdr:colOff>
      <xdr:row>37</xdr:row>
      <xdr:rowOff>64770</xdr:rowOff>
    </xdr:to>
    <xdr:pic>
      <xdr:nvPicPr>
        <xdr:cNvPr id="20" name="Picture 19">
          <a:hlinkClick xmlns:r="http://schemas.openxmlformats.org/officeDocument/2006/relationships" r:id="rId13" tooltip="Návrat na titulnú stranu kritéria"/>
          <a:extLst>
            <a:ext uri="{FF2B5EF4-FFF2-40B4-BE49-F238E27FC236}">
              <a16:creationId xmlns:a16="http://schemas.microsoft.com/office/drawing/2014/main" id="{338461A9-5C9C-4889-8693-C2510AC5D973}"/>
            </a:ext>
          </a:extLst>
        </xdr:cNvPr>
        <xdr:cNvPicPr>
          <a:picLocks noChangeAspect="1"/>
        </xdr:cNvPicPr>
      </xdr:nvPicPr>
      <xdr:blipFill>
        <a:blip xmlns:r="http://schemas.openxmlformats.org/officeDocument/2006/relationships" r:embed="rId14"/>
        <a:stretch>
          <a:fillRect/>
        </a:stretch>
      </xdr:blipFill>
      <xdr:spPr>
        <a:xfrm>
          <a:off x="200025" y="6296025"/>
          <a:ext cx="984740" cy="731520"/>
        </a:xfrm>
        <a:prstGeom prst="rect">
          <a:avLst/>
        </a:prstGeom>
      </xdr:spPr>
    </xdr:pic>
    <xdr:clientData/>
  </xdr:twoCellAnchor>
  <xdr:twoCellAnchor editAs="oneCell">
    <xdr:from>
      <xdr:col>0</xdr:col>
      <xdr:colOff>200025</xdr:colOff>
      <xdr:row>65</xdr:row>
      <xdr:rowOff>47625</xdr:rowOff>
    </xdr:from>
    <xdr:to>
      <xdr:col>1</xdr:col>
      <xdr:colOff>498965</xdr:colOff>
      <xdr:row>69</xdr:row>
      <xdr:rowOff>55245</xdr:rowOff>
    </xdr:to>
    <xdr:pic>
      <xdr:nvPicPr>
        <xdr:cNvPr id="21" name="Picture 20">
          <a:hlinkClick xmlns:r="http://schemas.openxmlformats.org/officeDocument/2006/relationships" r:id="rId13" tooltip="Návrat na titulnú stranu kritéria"/>
          <a:extLst>
            <a:ext uri="{FF2B5EF4-FFF2-40B4-BE49-F238E27FC236}">
              <a16:creationId xmlns:a16="http://schemas.microsoft.com/office/drawing/2014/main" id="{EDFAA503-6495-4E38-8C9B-F0EA180E97F2}"/>
            </a:ext>
          </a:extLst>
        </xdr:cNvPr>
        <xdr:cNvPicPr>
          <a:picLocks noChangeAspect="1"/>
        </xdr:cNvPicPr>
      </xdr:nvPicPr>
      <xdr:blipFill>
        <a:blip xmlns:r="http://schemas.openxmlformats.org/officeDocument/2006/relationships" r:embed="rId14"/>
        <a:stretch>
          <a:fillRect/>
        </a:stretch>
      </xdr:blipFill>
      <xdr:spPr>
        <a:xfrm>
          <a:off x="200025" y="12411075"/>
          <a:ext cx="984740" cy="7315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352425</xdr:colOff>
      <xdr:row>4</xdr:row>
      <xdr:rowOff>104775</xdr:rowOff>
    </xdr:to>
    <xdr:sp macro="" textlink="">
      <xdr:nvSpPr>
        <xdr:cNvPr id="2" name="Rectangle 1">
          <a:extLst>
            <a:ext uri="{FF2B5EF4-FFF2-40B4-BE49-F238E27FC236}">
              <a16:creationId xmlns:a16="http://schemas.microsoft.com/office/drawing/2014/main" id="{EFFADFFC-8E82-48BC-942D-6392CEE67891}"/>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298939</xdr:colOff>
      <xdr:row>4</xdr:row>
      <xdr:rowOff>4664</xdr:rowOff>
    </xdr:to>
    <xdr:pic>
      <xdr:nvPicPr>
        <xdr:cNvPr id="3" name="Picture 2">
          <a:hlinkClick xmlns:r="http://schemas.openxmlformats.org/officeDocument/2006/relationships" r:id="rId1" tooltip="Návrat na ÚVOD"/>
          <a:extLst>
            <a:ext uri="{FF2B5EF4-FFF2-40B4-BE49-F238E27FC236}">
              <a16:creationId xmlns:a16="http://schemas.microsoft.com/office/drawing/2014/main" id="{DDD8FDB6-4090-4E63-BEFF-E642BA34F682}"/>
            </a:ext>
          </a:extLst>
        </xdr:cNvPr>
        <xdr:cNvPicPr>
          <a:picLocks noChangeAspect="1"/>
        </xdr:cNvPicPr>
      </xdr:nvPicPr>
      <xdr:blipFill>
        <a:blip xmlns:r="http://schemas.openxmlformats.org/officeDocument/2006/relationships" r:embed="rId2"/>
        <a:stretch>
          <a:fillRect/>
        </a:stretch>
      </xdr:blipFill>
      <xdr:spPr>
        <a:xfrm>
          <a:off x="0" y="0"/>
          <a:ext cx="984739" cy="728564"/>
        </a:xfrm>
        <a:prstGeom prst="rect">
          <a:avLst/>
        </a:prstGeom>
        <a:effectLst>
          <a:outerShdw blurRad="292100" sx="102000" sy="102000" algn="ctr" rotWithShape="0">
            <a:prstClr val="black">
              <a:alpha val="63000"/>
            </a:prstClr>
          </a:outerShdw>
        </a:effectLst>
      </xdr:spPr>
    </xdr:pic>
    <xdr:clientData/>
  </xdr:twoCellAnchor>
  <xdr:twoCellAnchor editAs="oneCell">
    <xdr:from>
      <xdr:col>2</xdr:col>
      <xdr:colOff>0</xdr:colOff>
      <xdr:row>0</xdr:row>
      <xdr:rowOff>0</xdr:rowOff>
    </xdr:from>
    <xdr:to>
      <xdr:col>3</xdr:col>
      <xdr:colOff>320040</xdr:colOff>
      <xdr:row>4</xdr:row>
      <xdr:rowOff>7620</xdr:rowOff>
    </xdr:to>
    <xdr:pic>
      <xdr:nvPicPr>
        <xdr:cNvPr id="4" name="Picture 3">
          <a:hlinkClick xmlns:r="http://schemas.openxmlformats.org/officeDocument/2006/relationships" r:id="rId3" tooltip="Prejsť na &quot;Analýza 8 princípov výnimočnosti&quot;"/>
          <a:extLst>
            <a:ext uri="{FF2B5EF4-FFF2-40B4-BE49-F238E27FC236}">
              <a16:creationId xmlns:a16="http://schemas.microsoft.com/office/drawing/2014/main" id="{F30B8018-3E47-4946-BEBB-4215587FEACA}"/>
            </a:ext>
          </a:extLst>
        </xdr:cNvPr>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371600" y="0"/>
          <a:ext cx="1005840" cy="731520"/>
        </a:xfrm>
        <a:prstGeom prst="rect">
          <a:avLst/>
        </a:prstGeom>
      </xdr:spPr>
    </xdr:pic>
    <xdr:clientData/>
  </xdr:twoCellAnchor>
  <xdr:twoCellAnchor editAs="oneCell">
    <xdr:from>
      <xdr:col>4</xdr:col>
      <xdr:colOff>0</xdr:colOff>
      <xdr:row>0</xdr:row>
      <xdr:rowOff>0</xdr:rowOff>
    </xdr:from>
    <xdr:to>
      <xdr:col>5</xdr:col>
      <xdr:colOff>320040</xdr:colOff>
      <xdr:row>3</xdr:row>
      <xdr:rowOff>179070</xdr:rowOff>
    </xdr:to>
    <xdr:pic>
      <xdr:nvPicPr>
        <xdr:cNvPr id="5" name="Picture 4">
          <a:hlinkClick xmlns:r="http://schemas.openxmlformats.org/officeDocument/2006/relationships" r:id="rId6" tooltip="Prejsť na &quot;Kritériá Modelu CAF&quot;"/>
          <a:extLst>
            <a:ext uri="{FF2B5EF4-FFF2-40B4-BE49-F238E27FC236}">
              <a16:creationId xmlns:a16="http://schemas.microsoft.com/office/drawing/2014/main" id="{85E0AD75-9BBF-4B77-A22F-8D1ECB3919C1}"/>
            </a:ext>
          </a:extLst>
        </xdr:cNvPr>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20000" contrast="-40000"/>
                  </a14:imgEffect>
                </a14:imgLayer>
              </a14:imgProps>
            </a:ext>
          </a:extLst>
        </a:blip>
        <a:stretch>
          <a:fillRect/>
        </a:stretch>
      </xdr:blipFill>
      <xdr:spPr>
        <a:xfrm>
          <a:off x="2743200" y="0"/>
          <a:ext cx="1005840" cy="721995"/>
        </a:xfrm>
        <a:prstGeom prst="rect">
          <a:avLst/>
        </a:prstGeom>
      </xdr:spPr>
    </xdr:pic>
    <xdr:clientData/>
  </xdr:twoCellAnchor>
  <xdr:twoCellAnchor editAs="oneCell">
    <xdr:from>
      <xdr:col>9</xdr:col>
      <xdr:colOff>0</xdr:colOff>
      <xdr:row>0</xdr:row>
      <xdr:rowOff>0</xdr:rowOff>
    </xdr:from>
    <xdr:to>
      <xdr:col>12</xdr:col>
      <xdr:colOff>293370</xdr:colOff>
      <xdr:row>4</xdr:row>
      <xdr:rowOff>70485</xdr:rowOff>
    </xdr:to>
    <xdr:pic>
      <xdr:nvPicPr>
        <xdr:cNvPr id="35" name="Picture 34">
          <a:extLst>
            <a:ext uri="{FF2B5EF4-FFF2-40B4-BE49-F238E27FC236}">
              <a16:creationId xmlns:a16="http://schemas.microsoft.com/office/drawing/2014/main" id="{F53BF62E-4B1E-4B5C-889B-FC0018411886}"/>
            </a:ext>
          </a:extLst>
        </xdr:cNvPr>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9662" b="89855" l="3306" r="97355">
                      <a14:foregroundMark x1="4628" y1="23671" x2="2975" y2="49275"/>
                      <a14:foregroundMark x1="2975" y1="49275" x2="5124" y2="73430"/>
                      <a14:foregroundMark x1="5124" y1="73430" x2="12727" y2="83575"/>
                      <a14:foregroundMark x1="12727" y1="83575" x2="22975" y2="81643"/>
                      <a14:foregroundMark x1="22975" y1="81643" x2="40496" y2="82609"/>
                      <a14:foregroundMark x1="40496" y1="82609" x2="48760" y2="93720"/>
                      <a14:foregroundMark x1="48760" y1="93720" x2="54050" y2="72947"/>
                      <a14:foregroundMark x1="54050" y1="72947" x2="56529" y2="48309"/>
                      <a14:foregroundMark x1="56529" y1="48309" x2="49587" y2="29952"/>
                      <a14:foregroundMark x1="49587" y1="29952" x2="4793" y2="24638"/>
                      <a14:foregroundMark x1="3636" y1="48309" x2="2810" y2="73430"/>
                      <a14:foregroundMark x1="2810" y1="73430" x2="11240" y2="81643"/>
                      <a14:foregroundMark x1="11240" y1="81643" x2="18017" y2="68116"/>
                      <a14:foregroundMark x1="18017" y1="68116" x2="21818" y2="42995"/>
                      <a14:foregroundMark x1="21818" y1="42995" x2="14876" y2="23671"/>
                      <a14:foregroundMark x1="14876" y1="23671" x2="6777" y2="29952"/>
                      <a14:foregroundMark x1="6777" y1="29952" x2="3636" y2="47826"/>
                      <a14:foregroundMark x1="24463" y1="34783" x2="15868" y2="30435"/>
                      <a14:foregroundMark x1="15868" y1="30435" x2="7769" y2="41063"/>
                      <a14:foregroundMark x1="7769" y1="41063" x2="6777" y2="66184"/>
                      <a14:foregroundMark x1="6777" y1="66184" x2="24959" y2="76812"/>
                      <a14:foregroundMark x1="24959" y1="76812" x2="42149" y2="78261"/>
                      <a14:foregroundMark x1="42149" y1="78261" x2="50744" y2="75845"/>
                      <a14:foregroundMark x1="50744" y1="75845" x2="48926" y2="49275"/>
                      <a14:foregroundMark x1="48926" y1="49275" x2="41488" y2="38647"/>
                      <a14:foregroundMark x1="41488" y1="38647" x2="23967" y2="33816"/>
                      <a14:foregroundMark x1="23967" y1="33816" x2="23306" y2="32850"/>
                      <a14:foregroundMark x1="69421" y1="28019" x2="77190" y2="15459"/>
                      <a14:foregroundMark x1="77190" y1="15459" x2="86116" y2="14493"/>
                      <a14:foregroundMark x1="86116" y1="14493" x2="94876" y2="19807"/>
                      <a14:foregroundMark x1="94876" y1="19807" x2="97851" y2="43961"/>
                      <a14:foregroundMark x1="97851" y1="43961" x2="98017" y2="68599"/>
                      <a14:foregroundMark x1="98017" y1="68599" x2="94050" y2="90338"/>
                      <a14:foregroundMark x1="94050" y1="90338" x2="85785" y2="88889"/>
                      <a14:foregroundMark x1="85785" y1="88889" x2="68760" y2="75362"/>
                      <a14:foregroundMark x1="68760" y1="75362" x2="64298" y2="54106"/>
                      <a14:foregroundMark x1="64298" y1="54106" x2="67603" y2="31401"/>
                      <a14:foregroundMark x1="67603" y1="31401" x2="67603" y2="27536"/>
                      <a14:foregroundMark x1="91736" y1="28019" x2="89091" y2="54589"/>
                      <a14:foregroundMark x1="89091" y1="54589" x2="96364" y2="67150"/>
                      <a14:foregroundMark x1="96364" y1="67150" x2="97355" y2="41063"/>
                      <a14:foregroundMark x1="97355" y1="41063" x2="91074" y2="24638"/>
                      <a14:foregroundMark x1="91074" y1="24638" x2="90248" y2="27536"/>
                      <a14:foregroundMark x1="95372" y1="49758" x2="94876" y2="50242"/>
                      <a14:foregroundMark x1="93223" y1="56522" x2="93058" y2="55556"/>
                      <a14:foregroundMark x1="34050" y1="78261" x2="35372" y2="54106"/>
                      <a14:foregroundMark x1="35372" y1="54106" x2="38678" y2="77295"/>
                      <a14:foregroundMark x1="38678" y1="77295" x2="34545" y2="78744"/>
                    </a14:backgroundRemoval>
                  </a14:imgEffect>
                </a14:imgLayer>
              </a14:imgProps>
            </a:ext>
            <a:ext uri="{28A0092B-C50C-407E-A947-70E740481C1C}">
              <a14:useLocalDpi xmlns:a14="http://schemas.microsoft.com/office/drawing/2010/main" val="0"/>
            </a:ext>
          </a:extLst>
        </a:blip>
        <a:stretch>
          <a:fillRect/>
        </a:stretch>
      </xdr:blipFill>
      <xdr:spPr>
        <a:xfrm>
          <a:off x="6143625" y="0"/>
          <a:ext cx="2341245" cy="800735"/>
        </a:xfrm>
        <a:prstGeom prst="rect">
          <a:avLst/>
        </a:prstGeom>
      </xdr:spPr>
    </xdr:pic>
    <xdr:clientData/>
  </xdr:twoCellAnchor>
  <xdr:twoCellAnchor>
    <xdr:from>
      <xdr:col>1</xdr:col>
      <xdr:colOff>357187</xdr:colOff>
      <xdr:row>4</xdr:row>
      <xdr:rowOff>103188</xdr:rowOff>
    </xdr:from>
    <xdr:to>
      <xdr:col>2</xdr:col>
      <xdr:colOff>7937</xdr:colOff>
      <xdr:row>18</xdr:row>
      <xdr:rowOff>7938</xdr:rowOff>
    </xdr:to>
    <xdr:sp macro="" textlink="">
      <xdr:nvSpPr>
        <xdr:cNvPr id="36" name="Rectangle 35">
          <a:extLst>
            <a:ext uri="{FF2B5EF4-FFF2-40B4-BE49-F238E27FC236}">
              <a16:creationId xmlns:a16="http://schemas.microsoft.com/office/drawing/2014/main" id="{8FE0E419-3729-4276-A80B-DDE1608DD57A}"/>
            </a:ext>
          </a:extLst>
        </xdr:cNvPr>
        <xdr:cNvSpPr/>
      </xdr:nvSpPr>
      <xdr:spPr>
        <a:xfrm>
          <a:off x="1039812" y="833438"/>
          <a:ext cx="333375" cy="246062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1587</xdr:colOff>
      <xdr:row>11</xdr:row>
      <xdr:rowOff>1587</xdr:rowOff>
    </xdr:from>
    <xdr:to>
      <xdr:col>11</xdr:col>
      <xdr:colOff>334962</xdr:colOff>
      <xdr:row>24</xdr:row>
      <xdr:rowOff>150813</xdr:rowOff>
    </xdr:to>
    <xdr:sp macro="" textlink="">
      <xdr:nvSpPr>
        <xdr:cNvPr id="37" name="Rectangle 36">
          <a:extLst>
            <a:ext uri="{FF2B5EF4-FFF2-40B4-BE49-F238E27FC236}">
              <a16:creationId xmlns:a16="http://schemas.microsoft.com/office/drawing/2014/main" id="{35DF1F1C-94B2-4280-A71C-E8877256A36E}"/>
            </a:ext>
          </a:extLst>
        </xdr:cNvPr>
        <xdr:cNvSpPr/>
      </xdr:nvSpPr>
      <xdr:spPr>
        <a:xfrm>
          <a:off x="7510462" y="2009775"/>
          <a:ext cx="333375" cy="2522538"/>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352425</xdr:colOff>
      <xdr:row>4</xdr:row>
      <xdr:rowOff>104775</xdr:rowOff>
    </xdr:to>
    <xdr:sp macro="" textlink="">
      <xdr:nvSpPr>
        <xdr:cNvPr id="7" name="Rectangle 6">
          <a:extLst>
            <a:ext uri="{FF2B5EF4-FFF2-40B4-BE49-F238E27FC236}">
              <a16:creationId xmlns:a16="http://schemas.microsoft.com/office/drawing/2014/main" id="{873AFB10-D2C2-48FD-9708-9FE606459171}"/>
            </a:ext>
          </a:extLst>
        </xdr:cNvPr>
        <xdr:cNvSpPr/>
      </xdr:nvSpPr>
      <xdr:spPr>
        <a:xfrm>
          <a:off x="0" y="0"/>
          <a:ext cx="3781425" cy="828675"/>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298939</xdr:colOff>
      <xdr:row>4</xdr:row>
      <xdr:rowOff>4664</xdr:rowOff>
    </xdr:to>
    <xdr:pic>
      <xdr:nvPicPr>
        <xdr:cNvPr id="12" name="Picture 11">
          <a:hlinkClick xmlns:r="http://schemas.openxmlformats.org/officeDocument/2006/relationships" r:id="rId1" tooltip="Návrat na ÚVOD"/>
          <a:extLst>
            <a:ext uri="{FF2B5EF4-FFF2-40B4-BE49-F238E27FC236}">
              <a16:creationId xmlns:a16="http://schemas.microsoft.com/office/drawing/2014/main" id="{344EE1D9-5804-4BFF-995D-A6D18AA14E6E}"/>
            </a:ext>
          </a:extLst>
        </xdr:cNvPr>
        <xdr:cNvPicPr>
          <a:picLocks noChangeAspect="1"/>
        </xdr:cNvPicPr>
      </xdr:nvPicPr>
      <xdr:blipFill>
        <a:blip xmlns:r="http://schemas.openxmlformats.org/officeDocument/2006/relationships" r:embed="rId2"/>
        <a:stretch>
          <a:fillRect/>
        </a:stretch>
      </xdr:blipFill>
      <xdr:spPr>
        <a:xfrm>
          <a:off x="0" y="0"/>
          <a:ext cx="982111" cy="740388"/>
        </a:xfrm>
        <a:prstGeom prst="rect">
          <a:avLst/>
        </a:prstGeom>
        <a:effectLst>
          <a:outerShdw blurRad="292100" sx="102000" sy="102000" algn="ctr" rotWithShape="0">
            <a:prstClr val="black">
              <a:alpha val="63000"/>
            </a:prstClr>
          </a:outerShdw>
        </a:effectLst>
      </xdr:spPr>
    </xdr:pic>
    <xdr:clientData/>
  </xdr:twoCellAnchor>
  <xdr:twoCellAnchor editAs="oneCell">
    <xdr:from>
      <xdr:col>2</xdr:col>
      <xdr:colOff>0</xdr:colOff>
      <xdr:row>0</xdr:row>
      <xdr:rowOff>0</xdr:rowOff>
    </xdr:from>
    <xdr:to>
      <xdr:col>3</xdr:col>
      <xdr:colOff>320040</xdr:colOff>
      <xdr:row>4</xdr:row>
      <xdr:rowOff>7620</xdr:rowOff>
    </xdr:to>
    <xdr:pic>
      <xdr:nvPicPr>
        <xdr:cNvPr id="13" name="Picture 12">
          <a:hlinkClick xmlns:r="http://schemas.openxmlformats.org/officeDocument/2006/relationships" r:id="rId3" tooltip="Prejsť na &quot;Analýza 8 princípov výnimočnosti&quot;"/>
          <a:extLst>
            <a:ext uri="{FF2B5EF4-FFF2-40B4-BE49-F238E27FC236}">
              <a16:creationId xmlns:a16="http://schemas.microsoft.com/office/drawing/2014/main" id="{142FF7FA-09A6-4901-B53E-155E820FE43D}"/>
            </a:ext>
          </a:extLst>
        </xdr:cNvPr>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366345" y="0"/>
          <a:ext cx="1003212" cy="743344"/>
        </a:xfrm>
        <a:prstGeom prst="rect">
          <a:avLst/>
        </a:prstGeom>
      </xdr:spPr>
    </xdr:pic>
    <xdr:clientData/>
  </xdr:twoCellAnchor>
  <xdr:twoCellAnchor editAs="oneCell">
    <xdr:from>
      <xdr:col>4</xdr:col>
      <xdr:colOff>0</xdr:colOff>
      <xdr:row>0</xdr:row>
      <xdr:rowOff>0</xdr:rowOff>
    </xdr:from>
    <xdr:to>
      <xdr:col>5</xdr:col>
      <xdr:colOff>320040</xdr:colOff>
      <xdr:row>3</xdr:row>
      <xdr:rowOff>179070</xdr:rowOff>
    </xdr:to>
    <xdr:pic>
      <xdr:nvPicPr>
        <xdr:cNvPr id="14" name="Picture 13">
          <a:hlinkClick xmlns:r="http://schemas.openxmlformats.org/officeDocument/2006/relationships" r:id="rId6" tooltip="Prejsť na &quot;Kritériá Modelu CAF&quot;"/>
          <a:extLst>
            <a:ext uri="{FF2B5EF4-FFF2-40B4-BE49-F238E27FC236}">
              <a16:creationId xmlns:a16="http://schemas.microsoft.com/office/drawing/2014/main" id="{DAC12EAA-B405-44D2-8763-9C1528171785}"/>
            </a:ext>
          </a:extLst>
        </xdr:cNvPr>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20000" contrast="-40000"/>
                  </a14:imgEffect>
                </a14:imgLayer>
              </a14:imgProps>
            </a:ext>
          </a:extLst>
        </a:blip>
        <a:stretch>
          <a:fillRect/>
        </a:stretch>
      </xdr:blipFill>
      <xdr:spPr>
        <a:xfrm>
          <a:off x="2732690" y="0"/>
          <a:ext cx="1003212" cy="730863"/>
        </a:xfrm>
        <a:prstGeom prst="rect">
          <a:avLst/>
        </a:prstGeom>
      </xdr:spPr>
    </xdr:pic>
    <xdr:clientData/>
  </xdr:twoCellAnchor>
  <xdr:twoCellAnchor editAs="oneCell">
    <xdr:from>
      <xdr:col>1</xdr:col>
      <xdr:colOff>0</xdr:colOff>
      <xdr:row>11</xdr:row>
      <xdr:rowOff>0</xdr:rowOff>
    </xdr:from>
    <xdr:to>
      <xdr:col>1</xdr:col>
      <xdr:colOff>657242</xdr:colOff>
      <xdr:row>14</xdr:row>
      <xdr:rowOff>182001</xdr:rowOff>
    </xdr:to>
    <xdr:pic>
      <xdr:nvPicPr>
        <xdr:cNvPr id="32" name="Picture 31">
          <a:extLst>
            <a:ext uri="{FF2B5EF4-FFF2-40B4-BE49-F238E27FC236}">
              <a16:creationId xmlns:a16="http://schemas.microsoft.com/office/drawing/2014/main" id="{6B2C799C-692C-4F25-8DF8-6B9F802D5F73}"/>
            </a:ext>
          </a:extLst>
        </xdr:cNvPr>
        <xdr:cNvPicPr>
          <a:picLocks noChangeAspect="1"/>
        </xdr:cNvPicPr>
      </xdr:nvPicPr>
      <xdr:blipFill>
        <a:blip xmlns:r="http://schemas.openxmlformats.org/officeDocument/2006/relationships" r:embed="rId9"/>
        <a:stretch>
          <a:fillRect/>
        </a:stretch>
      </xdr:blipFill>
      <xdr:spPr>
        <a:xfrm>
          <a:off x="688731" y="2014904"/>
          <a:ext cx="657242" cy="731520"/>
        </a:xfrm>
        <a:prstGeom prst="rect">
          <a:avLst/>
        </a:prstGeom>
      </xdr:spPr>
    </xdr:pic>
    <xdr:clientData/>
  </xdr:twoCellAnchor>
  <xdr:twoCellAnchor editAs="oneCell">
    <xdr:from>
      <xdr:col>1</xdr:col>
      <xdr:colOff>0</xdr:colOff>
      <xdr:row>16</xdr:row>
      <xdr:rowOff>0</xdr:rowOff>
    </xdr:from>
    <xdr:to>
      <xdr:col>1</xdr:col>
      <xdr:colOff>654884</xdr:colOff>
      <xdr:row>19</xdr:row>
      <xdr:rowOff>182001</xdr:rowOff>
    </xdr:to>
    <xdr:pic>
      <xdr:nvPicPr>
        <xdr:cNvPr id="35" name="Picture 34">
          <a:extLst>
            <a:ext uri="{FF2B5EF4-FFF2-40B4-BE49-F238E27FC236}">
              <a16:creationId xmlns:a16="http://schemas.microsoft.com/office/drawing/2014/main" id="{9F104BC3-57D7-4983-8D96-0447235CAECF}"/>
            </a:ext>
          </a:extLst>
        </xdr:cNvPr>
        <xdr:cNvPicPr>
          <a:picLocks noChangeAspect="1"/>
        </xdr:cNvPicPr>
      </xdr:nvPicPr>
      <xdr:blipFill>
        <a:blip xmlns:r="http://schemas.openxmlformats.org/officeDocument/2006/relationships" r:embed="rId10"/>
        <a:stretch>
          <a:fillRect/>
        </a:stretch>
      </xdr:blipFill>
      <xdr:spPr>
        <a:xfrm>
          <a:off x="688731" y="3121269"/>
          <a:ext cx="654884" cy="731520"/>
        </a:xfrm>
        <a:prstGeom prst="rect">
          <a:avLst/>
        </a:prstGeom>
      </xdr:spPr>
    </xdr:pic>
    <xdr:clientData/>
  </xdr:twoCellAnchor>
  <xdr:twoCellAnchor editAs="oneCell">
    <xdr:from>
      <xdr:col>1</xdr:col>
      <xdr:colOff>0</xdr:colOff>
      <xdr:row>22</xdr:row>
      <xdr:rowOff>0</xdr:rowOff>
    </xdr:from>
    <xdr:to>
      <xdr:col>1</xdr:col>
      <xdr:colOff>653932</xdr:colOff>
      <xdr:row>25</xdr:row>
      <xdr:rowOff>138772</xdr:rowOff>
    </xdr:to>
    <xdr:pic>
      <xdr:nvPicPr>
        <xdr:cNvPr id="51" name="Picture 50">
          <a:extLst>
            <a:ext uri="{FF2B5EF4-FFF2-40B4-BE49-F238E27FC236}">
              <a16:creationId xmlns:a16="http://schemas.microsoft.com/office/drawing/2014/main" id="{0A031B15-F096-4FAA-9F04-5FB0575E93E9}"/>
            </a:ext>
          </a:extLst>
        </xdr:cNvPr>
        <xdr:cNvPicPr>
          <a:picLocks noChangeAspect="1"/>
        </xdr:cNvPicPr>
      </xdr:nvPicPr>
      <xdr:blipFill>
        <a:blip xmlns:r="http://schemas.openxmlformats.org/officeDocument/2006/relationships" r:embed="rId11"/>
        <a:stretch>
          <a:fillRect/>
        </a:stretch>
      </xdr:blipFill>
      <xdr:spPr>
        <a:xfrm>
          <a:off x="688731" y="4220308"/>
          <a:ext cx="657244" cy="731520"/>
        </a:xfrm>
        <a:prstGeom prst="rect">
          <a:avLst/>
        </a:prstGeom>
      </xdr:spPr>
    </xdr:pic>
    <xdr:clientData/>
  </xdr:twoCellAnchor>
  <xdr:twoCellAnchor editAs="oneCell">
    <xdr:from>
      <xdr:col>1</xdr:col>
      <xdr:colOff>0</xdr:colOff>
      <xdr:row>34</xdr:row>
      <xdr:rowOff>0</xdr:rowOff>
    </xdr:from>
    <xdr:to>
      <xdr:col>1</xdr:col>
      <xdr:colOff>654884</xdr:colOff>
      <xdr:row>37</xdr:row>
      <xdr:rowOff>182001</xdr:rowOff>
    </xdr:to>
    <xdr:pic>
      <xdr:nvPicPr>
        <xdr:cNvPr id="54" name="Picture 53">
          <a:extLst>
            <a:ext uri="{FF2B5EF4-FFF2-40B4-BE49-F238E27FC236}">
              <a16:creationId xmlns:a16="http://schemas.microsoft.com/office/drawing/2014/main" id="{A8B0FEB2-D57E-4A09-86CE-E08B2D8F6F95}"/>
            </a:ext>
          </a:extLst>
        </xdr:cNvPr>
        <xdr:cNvPicPr>
          <a:picLocks noChangeAspect="1"/>
        </xdr:cNvPicPr>
      </xdr:nvPicPr>
      <xdr:blipFill>
        <a:blip xmlns:r="http://schemas.openxmlformats.org/officeDocument/2006/relationships" r:embed="rId12"/>
        <a:stretch>
          <a:fillRect/>
        </a:stretch>
      </xdr:blipFill>
      <xdr:spPr>
        <a:xfrm>
          <a:off x="688731" y="6235212"/>
          <a:ext cx="654884" cy="731520"/>
        </a:xfrm>
        <a:prstGeom prst="rect">
          <a:avLst/>
        </a:prstGeom>
      </xdr:spPr>
    </xdr:pic>
    <xdr:clientData/>
  </xdr:twoCellAnchor>
  <xdr:twoCellAnchor editAs="oneCell">
    <xdr:from>
      <xdr:col>1</xdr:col>
      <xdr:colOff>0</xdr:colOff>
      <xdr:row>43</xdr:row>
      <xdr:rowOff>0</xdr:rowOff>
    </xdr:from>
    <xdr:to>
      <xdr:col>1</xdr:col>
      <xdr:colOff>654884</xdr:colOff>
      <xdr:row>46</xdr:row>
      <xdr:rowOff>182001</xdr:rowOff>
    </xdr:to>
    <xdr:pic>
      <xdr:nvPicPr>
        <xdr:cNvPr id="56" name="Picture 55">
          <a:extLst>
            <a:ext uri="{FF2B5EF4-FFF2-40B4-BE49-F238E27FC236}">
              <a16:creationId xmlns:a16="http://schemas.microsoft.com/office/drawing/2014/main" id="{F143FAA3-8E4F-4B21-A5CC-04B5B28E1B1A}"/>
            </a:ext>
          </a:extLst>
        </xdr:cNvPr>
        <xdr:cNvPicPr>
          <a:picLocks noChangeAspect="1"/>
        </xdr:cNvPicPr>
      </xdr:nvPicPr>
      <xdr:blipFill>
        <a:blip xmlns:r="http://schemas.openxmlformats.org/officeDocument/2006/relationships" r:embed="rId13"/>
        <a:stretch>
          <a:fillRect/>
        </a:stretch>
      </xdr:blipFill>
      <xdr:spPr>
        <a:xfrm>
          <a:off x="688731" y="7883769"/>
          <a:ext cx="654884" cy="731520"/>
        </a:xfrm>
        <a:prstGeom prst="rect">
          <a:avLst/>
        </a:prstGeom>
      </xdr:spPr>
    </xdr:pic>
    <xdr:clientData/>
  </xdr:twoCellAnchor>
  <xdr:twoCellAnchor editAs="oneCell">
    <xdr:from>
      <xdr:col>1</xdr:col>
      <xdr:colOff>0</xdr:colOff>
      <xdr:row>55</xdr:row>
      <xdr:rowOff>0</xdr:rowOff>
    </xdr:from>
    <xdr:to>
      <xdr:col>1</xdr:col>
      <xdr:colOff>654884</xdr:colOff>
      <xdr:row>58</xdr:row>
      <xdr:rowOff>182001</xdr:rowOff>
    </xdr:to>
    <xdr:pic>
      <xdr:nvPicPr>
        <xdr:cNvPr id="58" name="Picture 57">
          <a:extLst>
            <a:ext uri="{FF2B5EF4-FFF2-40B4-BE49-F238E27FC236}">
              <a16:creationId xmlns:a16="http://schemas.microsoft.com/office/drawing/2014/main" id="{2D6E3A8C-4539-4EE2-ACF9-6592F84209ED}"/>
            </a:ext>
          </a:extLst>
        </xdr:cNvPr>
        <xdr:cNvPicPr>
          <a:picLocks noChangeAspect="1"/>
        </xdr:cNvPicPr>
      </xdr:nvPicPr>
      <xdr:blipFill>
        <a:blip xmlns:r="http://schemas.openxmlformats.org/officeDocument/2006/relationships" r:embed="rId14"/>
        <a:stretch>
          <a:fillRect/>
        </a:stretch>
      </xdr:blipFill>
      <xdr:spPr>
        <a:xfrm>
          <a:off x="688731" y="10081846"/>
          <a:ext cx="654884" cy="731520"/>
        </a:xfrm>
        <a:prstGeom prst="rect">
          <a:avLst/>
        </a:prstGeom>
      </xdr:spPr>
    </xdr:pic>
    <xdr:clientData/>
  </xdr:twoCellAnchor>
  <xdr:twoCellAnchor editAs="oneCell">
    <xdr:from>
      <xdr:col>1</xdr:col>
      <xdr:colOff>4</xdr:colOff>
      <xdr:row>68</xdr:row>
      <xdr:rowOff>0</xdr:rowOff>
    </xdr:from>
    <xdr:to>
      <xdr:col>1</xdr:col>
      <xdr:colOff>654888</xdr:colOff>
      <xdr:row>71</xdr:row>
      <xdr:rowOff>182001</xdr:rowOff>
    </xdr:to>
    <xdr:pic>
      <xdr:nvPicPr>
        <xdr:cNvPr id="67" name="Picture 66">
          <a:extLst>
            <a:ext uri="{FF2B5EF4-FFF2-40B4-BE49-F238E27FC236}">
              <a16:creationId xmlns:a16="http://schemas.microsoft.com/office/drawing/2014/main" id="{88CF7481-1B3A-4254-B657-49DC2861DAF3}"/>
            </a:ext>
          </a:extLst>
        </xdr:cNvPr>
        <xdr:cNvPicPr>
          <a:picLocks noChangeAspect="1"/>
        </xdr:cNvPicPr>
      </xdr:nvPicPr>
      <xdr:blipFill>
        <a:blip xmlns:r="http://schemas.openxmlformats.org/officeDocument/2006/relationships" r:embed="rId15"/>
        <a:stretch>
          <a:fillRect/>
        </a:stretch>
      </xdr:blipFill>
      <xdr:spPr>
        <a:xfrm>
          <a:off x="688735" y="12463096"/>
          <a:ext cx="654884" cy="731520"/>
        </a:xfrm>
        <a:prstGeom prst="rect">
          <a:avLst/>
        </a:prstGeom>
      </xdr:spPr>
    </xdr:pic>
    <xdr:clientData/>
  </xdr:twoCellAnchor>
  <xdr:twoCellAnchor editAs="oneCell">
    <xdr:from>
      <xdr:col>1</xdr:col>
      <xdr:colOff>4</xdr:colOff>
      <xdr:row>76</xdr:row>
      <xdr:rowOff>0</xdr:rowOff>
    </xdr:from>
    <xdr:to>
      <xdr:col>1</xdr:col>
      <xdr:colOff>654888</xdr:colOff>
      <xdr:row>79</xdr:row>
      <xdr:rowOff>182001</xdr:rowOff>
    </xdr:to>
    <xdr:pic>
      <xdr:nvPicPr>
        <xdr:cNvPr id="68" name="Picture 67">
          <a:extLst>
            <a:ext uri="{FF2B5EF4-FFF2-40B4-BE49-F238E27FC236}">
              <a16:creationId xmlns:a16="http://schemas.microsoft.com/office/drawing/2014/main" id="{87FD450E-9EDC-4D13-9084-CA3D7334A2B9}"/>
            </a:ext>
          </a:extLst>
        </xdr:cNvPr>
        <xdr:cNvPicPr>
          <a:picLocks noChangeAspect="1"/>
        </xdr:cNvPicPr>
      </xdr:nvPicPr>
      <xdr:blipFill>
        <a:blip xmlns:r="http://schemas.openxmlformats.org/officeDocument/2006/relationships" r:embed="rId16"/>
        <a:stretch>
          <a:fillRect/>
        </a:stretch>
      </xdr:blipFill>
      <xdr:spPr>
        <a:xfrm>
          <a:off x="688735" y="13928481"/>
          <a:ext cx="654884" cy="731520"/>
        </a:xfrm>
        <a:prstGeom prst="rect">
          <a:avLst/>
        </a:prstGeom>
      </xdr:spPr>
    </xdr:pic>
    <xdr:clientData/>
  </xdr:twoCellAnchor>
  <xdr:twoCellAnchor editAs="oneCell">
    <xdr:from>
      <xdr:col>0</xdr:col>
      <xdr:colOff>0</xdr:colOff>
      <xdr:row>12</xdr:row>
      <xdr:rowOff>0</xdr:rowOff>
    </xdr:from>
    <xdr:to>
      <xdr:col>0</xdr:col>
      <xdr:colOff>486173</xdr:colOff>
      <xdr:row>14</xdr:row>
      <xdr:rowOff>43962</xdr:rowOff>
    </xdr:to>
    <xdr:pic>
      <xdr:nvPicPr>
        <xdr:cNvPr id="77" name="Picture 76">
          <a:hlinkClick xmlns:r="http://schemas.openxmlformats.org/officeDocument/2006/relationships" r:id="rId17" tooltip="Vysvetlenie základných pojmov - SLOVNÍK"/>
          <a:extLst>
            <a:ext uri="{FF2B5EF4-FFF2-40B4-BE49-F238E27FC236}">
              <a16:creationId xmlns:a16="http://schemas.microsoft.com/office/drawing/2014/main" id="{6E3EB3E6-02EA-4E18-A05B-8EE57F464955}"/>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198077"/>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17</xdr:row>
      <xdr:rowOff>0</xdr:rowOff>
    </xdr:from>
    <xdr:to>
      <xdr:col>0</xdr:col>
      <xdr:colOff>486173</xdr:colOff>
      <xdr:row>19</xdr:row>
      <xdr:rowOff>43962</xdr:rowOff>
    </xdr:to>
    <xdr:pic>
      <xdr:nvPicPr>
        <xdr:cNvPr id="78" name="Picture 77">
          <a:hlinkClick xmlns:r="http://schemas.openxmlformats.org/officeDocument/2006/relationships" r:id="rId17" tooltip="Vysvetlenie základných pojmov - SLOVNÍK"/>
          <a:extLst>
            <a:ext uri="{FF2B5EF4-FFF2-40B4-BE49-F238E27FC236}">
              <a16:creationId xmlns:a16="http://schemas.microsoft.com/office/drawing/2014/main" id="{E199A8A9-F151-49F6-BCEA-AA16F67BB09F}"/>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3121269"/>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23</xdr:row>
      <xdr:rowOff>0</xdr:rowOff>
    </xdr:from>
    <xdr:to>
      <xdr:col>0</xdr:col>
      <xdr:colOff>486173</xdr:colOff>
      <xdr:row>25</xdr:row>
      <xdr:rowOff>43962</xdr:rowOff>
    </xdr:to>
    <xdr:pic>
      <xdr:nvPicPr>
        <xdr:cNvPr id="79" name="Picture 78">
          <a:hlinkClick xmlns:r="http://schemas.openxmlformats.org/officeDocument/2006/relationships" r:id="rId17" tooltip="Vysvetlenie základných pojmov - SLOVNÍK"/>
          <a:extLst>
            <a:ext uri="{FF2B5EF4-FFF2-40B4-BE49-F238E27FC236}">
              <a16:creationId xmlns:a16="http://schemas.microsoft.com/office/drawing/2014/main" id="{0482439A-AAF6-4496-98DA-776A3B157189}"/>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20308"/>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35</xdr:row>
      <xdr:rowOff>0</xdr:rowOff>
    </xdr:from>
    <xdr:to>
      <xdr:col>0</xdr:col>
      <xdr:colOff>486173</xdr:colOff>
      <xdr:row>37</xdr:row>
      <xdr:rowOff>43962</xdr:rowOff>
    </xdr:to>
    <xdr:pic>
      <xdr:nvPicPr>
        <xdr:cNvPr id="80" name="Picture 79">
          <a:hlinkClick xmlns:r="http://schemas.openxmlformats.org/officeDocument/2006/relationships" r:id="rId17" tooltip="Vysvetlenie základných pojmov - SLOVNÍK"/>
          <a:extLst>
            <a:ext uri="{FF2B5EF4-FFF2-40B4-BE49-F238E27FC236}">
              <a16:creationId xmlns:a16="http://schemas.microsoft.com/office/drawing/2014/main" id="{B8B51598-4116-4090-A38D-EDB6F3AE4A59}"/>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6418385"/>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44</xdr:row>
      <xdr:rowOff>0</xdr:rowOff>
    </xdr:from>
    <xdr:to>
      <xdr:col>0</xdr:col>
      <xdr:colOff>486173</xdr:colOff>
      <xdr:row>46</xdr:row>
      <xdr:rowOff>43962</xdr:rowOff>
    </xdr:to>
    <xdr:pic>
      <xdr:nvPicPr>
        <xdr:cNvPr id="81" name="Picture 80">
          <a:hlinkClick xmlns:r="http://schemas.openxmlformats.org/officeDocument/2006/relationships" r:id="rId17" tooltip="Vysvetlenie základných pojmov - SLOVNÍK"/>
          <a:extLst>
            <a:ext uri="{FF2B5EF4-FFF2-40B4-BE49-F238E27FC236}">
              <a16:creationId xmlns:a16="http://schemas.microsoft.com/office/drawing/2014/main" id="{4A3C8087-19B0-47CE-B790-D0F9646B66CB}"/>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8066942"/>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56</xdr:row>
      <xdr:rowOff>0</xdr:rowOff>
    </xdr:from>
    <xdr:to>
      <xdr:col>0</xdr:col>
      <xdr:colOff>486173</xdr:colOff>
      <xdr:row>58</xdr:row>
      <xdr:rowOff>43962</xdr:rowOff>
    </xdr:to>
    <xdr:pic>
      <xdr:nvPicPr>
        <xdr:cNvPr id="83" name="Picture 82">
          <a:hlinkClick xmlns:r="http://schemas.openxmlformats.org/officeDocument/2006/relationships" r:id="rId17" tooltip="Vysvetlenie základných pojmov - SLOVNÍK"/>
          <a:extLst>
            <a:ext uri="{FF2B5EF4-FFF2-40B4-BE49-F238E27FC236}">
              <a16:creationId xmlns:a16="http://schemas.microsoft.com/office/drawing/2014/main" id="{2FFEC255-FCCF-4E59-903E-9484E4C8F133}"/>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10265019"/>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69</xdr:row>
      <xdr:rowOff>0</xdr:rowOff>
    </xdr:from>
    <xdr:to>
      <xdr:col>0</xdr:col>
      <xdr:colOff>486173</xdr:colOff>
      <xdr:row>71</xdr:row>
      <xdr:rowOff>43962</xdr:rowOff>
    </xdr:to>
    <xdr:pic>
      <xdr:nvPicPr>
        <xdr:cNvPr id="84" name="Picture 83">
          <a:hlinkClick xmlns:r="http://schemas.openxmlformats.org/officeDocument/2006/relationships" r:id="rId17" tooltip="Vysvetlenie základných pojmov - SLOVNÍK"/>
          <a:extLst>
            <a:ext uri="{FF2B5EF4-FFF2-40B4-BE49-F238E27FC236}">
              <a16:creationId xmlns:a16="http://schemas.microsoft.com/office/drawing/2014/main" id="{8BFCCFA6-E7A3-45A3-8A30-B6B8101A9881}"/>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12646269"/>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77</xdr:row>
      <xdr:rowOff>0</xdr:rowOff>
    </xdr:from>
    <xdr:to>
      <xdr:col>0</xdr:col>
      <xdr:colOff>486173</xdr:colOff>
      <xdr:row>79</xdr:row>
      <xdr:rowOff>43962</xdr:rowOff>
    </xdr:to>
    <xdr:pic>
      <xdr:nvPicPr>
        <xdr:cNvPr id="85" name="Picture 84">
          <a:hlinkClick xmlns:r="http://schemas.openxmlformats.org/officeDocument/2006/relationships" r:id="rId17" tooltip="Vysvetlenie základných pojmov - SLOVNÍK"/>
          <a:extLst>
            <a:ext uri="{FF2B5EF4-FFF2-40B4-BE49-F238E27FC236}">
              <a16:creationId xmlns:a16="http://schemas.microsoft.com/office/drawing/2014/main" id="{B2EC00A7-48E3-4B63-9B77-5D2C46DDF3E1}"/>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14111654"/>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1</xdr:col>
      <xdr:colOff>4</xdr:colOff>
      <xdr:row>102</xdr:row>
      <xdr:rowOff>0</xdr:rowOff>
    </xdr:from>
    <xdr:to>
      <xdr:col>1</xdr:col>
      <xdr:colOff>654889</xdr:colOff>
      <xdr:row>105</xdr:row>
      <xdr:rowOff>182001</xdr:rowOff>
    </xdr:to>
    <xdr:pic>
      <xdr:nvPicPr>
        <xdr:cNvPr id="86" name="Picture 85">
          <a:extLst>
            <a:ext uri="{FF2B5EF4-FFF2-40B4-BE49-F238E27FC236}">
              <a16:creationId xmlns:a16="http://schemas.microsoft.com/office/drawing/2014/main" id="{197B1C49-FF29-4B86-B918-DC7D2E02421B}"/>
            </a:ext>
          </a:extLst>
        </xdr:cNvPr>
        <xdr:cNvPicPr>
          <a:picLocks noChangeAspect="1"/>
        </xdr:cNvPicPr>
      </xdr:nvPicPr>
      <xdr:blipFill>
        <a:blip xmlns:r="http://schemas.openxmlformats.org/officeDocument/2006/relationships" r:embed="rId20"/>
        <a:stretch>
          <a:fillRect/>
        </a:stretch>
      </xdr:blipFill>
      <xdr:spPr>
        <a:xfrm>
          <a:off x="688735" y="18690981"/>
          <a:ext cx="654885" cy="731520"/>
        </a:xfrm>
        <a:prstGeom prst="rect">
          <a:avLst/>
        </a:prstGeom>
      </xdr:spPr>
    </xdr:pic>
    <xdr:clientData/>
  </xdr:twoCellAnchor>
  <xdr:twoCellAnchor editAs="oneCell">
    <xdr:from>
      <xdr:col>0</xdr:col>
      <xdr:colOff>0</xdr:colOff>
      <xdr:row>103</xdr:row>
      <xdr:rowOff>0</xdr:rowOff>
    </xdr:from>
    <xdr:to>
      <xdr:col>0</xdr:col>
      <xdr:colOff>486173</xdr:colOff>
      <xdr:row>105</xdr:row>
      <xdr:rowOff>43962</xdr:rowOff>
    </xdr:to>
    <xdr:pic>
      <xdr:nvPicPr>
        <xdr:cNvPr id="87" name="Picture 86">
          <a:hlinkClick xmlns:r="http://schemas.openxmlformats.org/officeDocument/2006/relationships" r:id="rId17" tooltip="Vysvetlenie základných pojmov - SLOVNÍK"/>
          <a:extLst>
            <a:ext uri="{FF2B5EF4-FFF2-40B4-BE49-F238E27FC236}">
              <a16:creationId xmlns:a16="http://schemas.microsoft.com/office/drawing/2014/main" id="{249C7186-5767-438E-AA6D-DDA892299E97}"/>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18874154"/>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1</xdr:col>
      <xdr:colOff>4</xdr:colOff>
      <xdr:row>114</xdr:row>
      <xdr:rowOff>0</xdr:rowOff>
    </xdr:from>
    <xdr:to>
      <xdr:col>1</xdr:col>
      <xdr:colOff>654888</xdr:colOff>
      <xdr:row>117</xdr:row>
      <xdr:rowOff>182001</xdr:rowOff>
    </xdr:to>
    <xdr:pic>
      <xdr:nvPicPr>
        <xdr:cNvPr id="88" name="Picture 87">
          <a:extLst>
            <a:ext uri="{FF2B5EF4-FFF2-40B4-BE49-F238E27FC236}">
              <a16:creationId xmlns:a16="http://schemas.microsoft.com/office/drawing/2014/main" id="{F6D188F9-08C3-488B-8155-B805BA628E36}"/>
            </a:ext>
          </a:extLst>
        </xdr:cNvPr>
        <xdr:cNvPicPr>
          <a:picLocks noChangeAspect="1"/>
        </xdr:cNvPicPr>
      </xdr:nvPicPr>
      <xdr:blipFill>
        <a:blip xmlns:r="http://schemas.openxmlformats.org/officeDocument/2006/relationships" r:embed="rId21"/>
        <a:stretch>
          <a:fillRect/>
        </a:stretch>
      </xdr:blipFill>
      <xdr:spPr>
        <a:xfrm>
          <a:off x="688735" y="20889058"/>
          <a:ext cx="654884" cy="731520"/>
        </a:xfrm>
        <a:prstGeom prst="rect">
          <a:avLst/>
        </a:prstGeom>
      </xdr:spPr>
    </xdr:pic>
    <xdr:clientData/>
  </xdr:twoCellAnchor>
  <xdr:twoCellAnchor editAs="oneCell">
    <xdr:from>
      <xdr:col>0</xdr:col>
      <xdr:colOff>0</xdr:colOff>
      <xdr:row>115</xdr:row>
      <xdr:rowOff>0</xdr:rowOff>
    </xdr:from>
    <xdr:to>
      <xdr:col>0</xdr:col>
      <xdr:colOff>486173</xdr:colOff>
      <xdr:row>117</xdr:row>
      <xdr:rowOff>43962</xdr:rowOff>
    </xdr:to>
    <xdr:pic>
      <xdr:nvPicPr>
        <xdr:cNvPr id="89" name="Picture 88">
          <a:hlinkClick xmlns:r="http://schemas.openxmlformats.org/officeDocument/2006/relationships" r:id="rId17" tooltip="Vysvetlenie základných pojmov - SLOVNÍK"/>
          <a:extLst>
            <a:ext uri="{FF2B5EF4-FFF2-40B4-BE49-F238E27FC236}">
              <a16:creationId xmlns:a16="http://schemas.microsoft.com/office/drawing/2014/main" id="{DD67C2BF-2CA4-4A6D-A8E3-4D434E5EC2BB}"/>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1072231"/>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1</xdr:col>
      <xdr:colOff>4</xdr:colOff>
      <xdr:row>136</xdr:row>
      <xdr:rowOff>0</xdr:rowOff>
    </xdr:from>
    <xdr:to>
      <xdr:col>1</xdr:col>
      <xdr:colOff>654888</xdr:colOff>
      <xdr:row>139</xdr:row>
      <xdr:rowOff>182000</xdr:rowOff>
    </xdr:to>
    <xdr:pic>
      <xdr:nvPicPr>
        <xdr:cNvPr id="90" name="Picture 89">
          <a:extLst>
            <a:ext uri="{FF2B5EF4-FFF2-40B4-BE49-F238E27FC236}">
              <a16:creationId xmlns:a16="http://schemas.microsoft.com/office/drawing/2014/main" id="{2A762432-D6BC-431E-AF0D-02C2E948786A}"/>
            </a:ext>
          </a:extLst>
        </xdr:cNvPr>
        <xdr:cNvPicPr>
          <a:picLocks noChangeAspect="1"/>
        </xdr:cNvPicPr>
      </xdr:nvPicPr>
      <xdr:blipFill>
        <a:blip xmlns:r="http://schemas.openxmlformats.org/officeDocument/2006/relationships" r:embed="rId22"/>
        <a:stretch>
          <a:fillRect/>
        </a:stretch>
      </xdr:blipFill>
      <xdr:spPr>
        <a:xfrm>
          <a:off x="688735" y="24918865"/>
          <a:ext cx="654884" cy="731520"/>
        </a:xfrm>
        <a:prstGeom prst="rect">
          <a:avLst/>
        </a:prstGeom>
      </xdr:spPr>
    </xdr:pic>
    <xdr:clientData/>
  </xdr:twoCellAnchor>
  <xdr:twoCellAnchor editAs="oneCell">
    <xdr:from>
      <xdr:col>0</xdr:col>
      <xdr:colOff>0</xdr:colOff>
      <xdr:row>136</xdr:row>
      <xdr:rowOff>183173</xdr:rowOff>
    </xdr:from>
    <xdr:to>
      <xdr:col>0</xdr:col>
      <xdr:colOff>486173</xdr:colOff>
      <xdr:row>139</xdr:row>
      <xdr:rowOff>43961</xdr:rowOff>
    </xdr:to>
    <xdr:pic>
      <xdr:nvPicPr>
        <xdr:cNvPr id="91" name="Picture 90">
          <a:hlinkClick xmlns:r="http://schemas.openxmlformats.org/officeDocument/2006/relationships" r:id="rId17" tooltip="Vysvetlenie základných pojmov - SLOVNÍK"/>
          <a:extLst>
            <a:ext uri="{FF2B5EF4-FFF2-40B4-BE49-F238E27FC236}">
              <a16:creationId xmlns:a16="http://schemas.microsoft.com/office/drawing/2014/main" id="{2700774E-8062-4E53-A4B0-916CAE2581B1}"/>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5102038"/>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1</xdr:col>
      <xdr:colOff>4</xdr:colOff>
      <xdr:row>148</xdr:row>
      <xdr:rowOff>0</xdr:rowOff>
    </xdr:from>
    <xdr:to>
      <xdr:col>1</xdr:col>
      <xdr:colOff>654888</xdr:colOff>
      <xdr:row>151</xdr:row>
      <xdr:rowOff>182000</xdr:rowOff>
    </xdr:to>
    <xdr:pic>
      <xdr:nvPicPr>
        <xdr:cNvPr id="92" name="Picture 91">
          <a:extLst>
            <a:ext uri="{FF2B5EF4-FFF2-40B4-BE49-F238E27FC236}">
              <a16:creationId xmlns:a16="http://schemas.microsoft.com/office/drawing/2014/main" id="{5C930A04-ACFF-4C7D-80EC-37B3674A21C3}"/>
            </a:ext>
          </a:extLst>
        </xdr:cNvPr>
        <xdr:cNvPicPr>
          <a:picLocks noChangeAspect="1"/>
        </xdr:cNvPicPr>
      </xdr:nvPicPr>
      <xdr:blipFill>
        <a:blip xmlns:r="http://schemas.openxmlformats.org/officeDocument/2006/relationships" r:embed="rId23"/>
        <a:stretch>
          <a:fillRect/>
        </a:stretch>
      </xdr:blipFill>
      <xdr:spPr>
        <a:xfrm>
          <a:off x="688735" y="27116942"/>
          <a:ext cx="654884" cy="731520"/>
        </a:xfrm>
        <a:prstGeom prst="rect">
          <a:avLst/>
        </a:prstGeom>
      </xdr:spPr>
    </xdr:pic>
    <xdr:clientData/>
  </xdr:twoCellAnchor>
  <xdr:twoCellAnchor editAs="oneCell">
    <xdr:from>
      <xdr:col>1</xdr:col>
      <xdr:colOff>4</xdr:colOff>
      <xdr:row>154</xdr:row>
      <xdr:rowOff>0</xdr:rowOff>
    </xdr:from>
    <xdr:to>
      <xdr:col>1</xdr:col>
      <xdr:colOff>654888</xdr:colOff>
      <xdr:row>157</xdr:row>
      <xdr:rowOff>182001</xdr:rowOff>
    </xdr:to>
    <xdr:pic>
      <xdr:nvPicPr>
        <xdr:cNvPr id="94" name="Picture 93">
          <a:extLst>
            <a:ext uri="{FF2B5EF4-FFF2-40B4-BE49-F238E27FC236}">
              <a16:creationId xmlns:a16="http://schemas.microsoft.com/office/drawing/2014/main" id="{1F979E20-209A-47EA-A29A-B582B9CF1526}"/>
            </a:ext>
          </a:extLst>
        </xdr:cNvPr>
        <xdr:cNvPicPr>
          <a:picLocks noChangeAspect="1"/>
        </xdr:cNvPicPr>
      </xdr:nvPicPr>
      <xdr:blipFill>
        <a:blip xmlns:r="http://schemas.openxmlformats.org/officeDocument/2006/relationships" r:embed="rId24"/>
        <a:stretch>
          <a:fillRect/>
        </a:stretch>
      </xdr:blipFill>
      <xdr:spPr>
        <a:xfrm>
          <a:off x="688735" y="28215981"/>
          <a:ext cx="654884" cy="731520"/>
        </a:xfrm>
        <a:prstGeom prst="rect">
          <a:avLst/>
        </a:prstGeom>
      </xdr:spPr>
    </xdr:pic>
    <xdr:clientData/>
  </xdr:twoCellAnchor>
  <xdr:twoCellAnchor editAs="oneCell">
    <xdr:from>
      <xdr:col>0</xdr:col>
      <xdr:colOff>0</xdr:colOff>
      <xdr:row>155</xdr:row>
      <xdr:rowOff>0</xdr:rowOff>
    </xdr:from>
    <xdr:to>
      <xdr:col>0</xdr:col>
      <xdr:colOff>486173</xdr:colOff>
      <xdr:row>157</xdr:row>
      <xdr:rowOff>43962</xdr:rowOff>
    </xdr:to>
    <xdr:pic>
      <xdr:nvPicPr>
        <xdr:cNvPr id="95" name="Picture 94">
          <a:hlinkClick xmlns:r="http://schemas.openxmlformats.org/officeDocument/2006/relationships" r:id="rId17" tooltip="Vysvetlenie základných pojmov - SLOVNÍK"/>
          <a:extLst>
            <a:ext uri="{FF2B5EF4-FFF2-40B4-BE49-F238E27FC236}">
              <a16:creationId xmlns:a16="http://schemas.microsoft.com/office/drawing/2014/main" id="{25A876DB-4A90-4B5F-A66C-D3F119DEF0A6}"/>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8399154"/>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1</xdr:col>
      <xdr:colOff>4</xdr:colOff>
      <xdr:row>210</xdr:row>
      <xdr:rowOff>0</xdr:rowOff>
    </xdr:from>
    <xdr:to>
      <xdr:col>1</xdr:col>
      <xdr:colOff>654888</xdr:colOff>
      <xdr:row>213</xdr:row>
      <xdr:rowOff>182001</xdr:rowOff>
    </xdr:to>
    <xdr:pic>
      <xdr:nvPicPr>
        <xdr:cNvPr id="96" name="Picture 95">
          <a:extLst>
            <a:ext uri="{FF2B5EF4-FFF2-40B4-BE49-F238E27FC236}">
              <a16:creationId xmlns:a16="http://schemas.microsoft.com/office/drawing/2014/main" id="{01E97A47-B34D-4723-B523-58774C162A23}"/>
            </a:ext>
          </a:extLst>
        </xdr:cNvPr>
        <xdr:cNvPicPr>
          <a:picLocks noChangeAspect="1"/>
        </xdr:cNvPicPr>
      </xdr:nvPicPr>
      <xdr:blipFill>
        <a:blip xmlns:r="http://schemas.openxmlformats.org/officeDocument/2006/relationships" r:embed="rId25"/>
        <a:stretch>
          <a:fillRect/>
        </a:stretch>
      </xdr:blipFill>
      <xdr:spPr>
        <a:xfrm>
          <a:off x="688735" y="38473673"/>
          <a:ext cx="654884" cy="731520"/>
        </a:xfrm>
        <a:prstGeom prst="rect">
          <a:avLst/>
        </a:prstGeom>
      </xdr:spPr>
    </xdr:pic>
    <xdr:clientData/>
  </xdr:twoCellAnchor>
  <xdr:twoCellAnchor editAs="oneCell">
    <xdr:from>
      <xdr:col>0</xdr:col>
      <xdr:colOff>0</xdr:colOff>
      <xdr:row>211</xdr:row>
      <xdr:rowOff>0</xdr:rowOff>
    </xdr:from>
    <xdr:to>
      <xdr:col>0</xdr:col>
      <xdr:colOff>486173</xdr:colOff>
      <xdr:row>213</xdr:row>
      <xdr:rowOff>43962</xdr:rowOff>
    </xdr:to>
    <xdr:pic>
      <xdr:nvPicPr>
        <xdr:cNvPr id="97" name="Picture 96">
          <a:hlinkClick xmlns:r="http://schemas.openxmlformats.org/officeDocument/2006/relationships" r:id="rId17" tooltip="Vysvetlenie základných pojmov - SLOVNÍK"/>
          <a:extLst>
            <a:ext uri="{FF2B5EF4-FFF2-40B4-BE49-F238E27FC236}">
              <a16:creationId xmlns:a16="http://schemas.microsoft.com/office/drawing/2014/main" id="{CC13A232-3705-4921-80B3-B85B04352A82}"/>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38656846"/>
          <a:ext cx="486173" cy="410308"/>
        </a:xfrm>
        <a:prstGeom prst="rect">
          <a:avLst/>
        </a:prstGeom>
        <a:effectLst>
          <a:outerShdw blurRad="215900" sx="109000" sy="109000" algn="ctr" rotWithShape="0">
            <a:prstClr val="black">
              <a:alpha val="50000"/>
            </a:prstClr>
          </a:outerShdw>
        </a:effectLst>
      </xdr:spPr>
    </xdr:pic>
    <xdr:clientData/>
  </xdr:twoCellAnchor>
  <xdr:twoCellAnchor editAs="oneCell">
    <xdr:from>
      <xdr:col>0</xdr:col>
      <xdr:colOff>0</xdr:colOff>
      <xdr:row>149</xdr:row>
      <xdr:rowOff>0</xdr:rowOff>
    </xdr:from>
    <xdr:to>
      <xdr:col>0</xdr:col>
      <xdr:colOff>486173</xdr:colOff>
      <xdr:row>151</xdr:row>
      <xdr:rowOff>43961</xdr:rowOff>
    </xdr:to>
    <xdr:pic>
      <xdr:nvPicPr>
        <xdr:cNvPr id="98" name="Picture 97">
          <a:hlinkClick xmlns:r="http://schemas.openxmlformats.org/officeDocument/2006/relationships" r:id="rId17" tooltip="Vysvetlenie základných pojmov - SLOVNÍK"/>
          <a:extLst>
            <a:ext uri="{FF2B5EF4-FFF2-40B4-BE49-F238E27FC236}">
              <a16:creationId xmlns:a16="http://schemas.microsoft.com/office/drawing/2014/main" id="{D60A496C-FFEB-4805-9087-4C10DB2F9213}"/>
            </a:ext>
          </a:extLst>
        </xdr:cNvPr>
        <xdr:cNvPicPr>
          <a:picLocks noChangeAspect="1"/>
        </xdr:cNvPicPr>
      </xdr:nvPicPr>
      <xdr:blipFill>
        <a:blip xmlns:r="http://schemas.openxmlformats.org/officeDocument/2006/relationships" r:embed="rId18" cstate="print">
          <a:extLst>
            <a:ext uri="{BEBA8EAE-BF5A-486C-A8C5-ECC9F3942E4B}">
              <a14:imgProps xmlns:a14="http://schemas.microsoft.com/office/drawing/2010/main">
                <a14:imgLayer r:embed="rId19">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7300115"/>
          <a:ext cx="486173" cy="410308"/>
        </a:xfrm>
        <a:prstGeom prst="rect">
          <a:avLst/>
        </a:prstGeom>
        <a:effectLst>
          <a:outerShdw blurRad="215900" sx="109000" sy="109000" algn="ctr" rotWithShape="0">
            <a:prstClr val="black">
              <a:alpha val="50000"/>
            </a:prstClr>
          </a:outerShdw>
        </a:effec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2571750</xdr:colOff>
      <xdr:row>6</xdr:row>
      <xdr:rowOff>314325</xdr:rowOff>
    </xdr:from>
    <xdr:to>
      <xdr:col>2</xdr:col>
      <xdr:colOff>5038417</xdr:colOff>
      <xdr:row>6</xdr:row>
      <xdr:rowOff>1695277</xdr:rowOff>
    </xdr:to>
    <xdr:pic>
      <xdr:nvPicPr>
        <xdr:cNvPr id="2" name="Picture 1">
          <a:extLst>
            <a:ext uri="{FF2B5EF4-FFF2-40B4-BE49-F238E27FC236}">
              <a16:creationId xmlns:a16="http://schemas.microsoft.com/office/drawing/2014/main" id="{CBC771BD-2206-4045-9A3F-0135017401FF}"/>
            </a:ext>
          </a:extLst>
        </xdr:cNvPr>
        <xdr:cNvPicPr>
          <a:picLocks noChangeAspect="1"/>
        </xdr:cNvPicPr>
      </xdr:nvPicPr>
      <xdr:blipFill>
        <a:blip xmlns:r="http://schemas.openxmlformats.org/officeDocument/2006/relationships" r:embed="rId1"/>
        <a:stretch>
          <a:fillRect/>
        </a:stretch>
      </xdr:blipFill>
      <xdr:spPr>
        <a:xfrm>
          <a:off x="3352800" y="1943100"/>
          <a:ext cx="2466667" cy="1380952"/>
        </a:xfrm>
        <a:prstGeom prst="rect">
          <a:avLst/>
        </a:prstGeom>
      </xdr:spPr>
    </xdr:pic>
    <xdr:clientData/>
  </xdr:twoCellAnchor>
  <xdr:twoCellAnchor editAs="oneCell">
    <xdr:from>
      <xdr:col>2</xdr:col>
      <xdr:colOff>2486025</xdr:colOff>
      <xdr:row>7</xdr:row>
      <xdr:rowOff>399985</xdr:rowOff>
    </xdr:from>
    <xdr:to>
      <xdr:col>2</xdr:col>
      <xdr:colOff>6677025</xdr:colOff>
      <xdr:row>7</xdr:row>
      <xdr:rowOff>1523829</xdr:rowOff>
    </xdr:to>
    <xdr:pic>
      <xdr:nvPicPr>
        <xdr:cNvPr id="3" name="Picture 2">
          <a:extLst>
            <a:ext uri="{FF2B5EF4-FFF2-40B4-BE49-F238E27FC236}">
              <a16:creationId xmlns:a16="http://schemas.microsoft.com/office/drawing/2014/main" id="{CD3AF2A0-64F5-44F3-9629-FFE40179C1E4}"/>
            </a:ext>
          </a:extLst>
        </xdr:cNvPr>
        <xdr:cNvPicPr>
          <a:picLocks noChangeAspect="1"/>
        </xdr:cNvPicPr>
      </xdr:nvPicPr>
      <xdr:blipFill>
        <a:blip xmlns:r="http://schemas.openxmlformats.org/officeDocument/2006/relationships" r:embed="rId2"/>
        <a:stretch>
          <a:fillRect/>
        </a:stretch>
      </xdr:blipFill>
      <xdr:spPr>
        <a:xfrm>
          <a:off x="3267075" y="3876610"/>
          <a:ext cx="4191000" cy="1123844"/>
        </a:xfrm>
        <a:prstGeom prst="rect">
          <a:avLst/>
        </a:prstGeom>
      </xdr:spPr>
    </xdr:pic>
    <xdr:clientData/>
  </xdr:twoCellAnchor>
  <xdr:twoCellAnchor editAs="oneCell">
    <xdr:from>
      <xdr:col>1</xdr:col>
      <xdr:colOff>171450</xdr:colOff>
      <xdr:row>10</xdr:row>
      <xdr:rowOff>276225</xdr:rowOff>
    </xdr:from>
    <xdr:to>
      <xdr:col>6</xdr:col>
      <xdr:colOff>398508</xdr:colOff>
      <xdr:row>11</xdr:row>
      <xdr:rowOff>47517</xdr:rowOff>
    </xdr:to>
    <xdr:pic>
      <xdr:nvPicPr>
        <xdr:cNvPr id="4" name="Picture 3">
          <a:extLst>
            <a:ext uri="{FF2B5EF4-FFF2-40B4-BE49-F238E27FC236}">
              <a16:creationId xmlns:a16="http://schemas.microsoft.com/office/drawing/2014/main" id="{CC71A338-B7BC-4E8F-B8FE-134830FC3EAB}"/>
            </a:ext>
          </a:extLst>
        </xdr:cNvPr>
        <xdr:cNvPicPr>
          <a:picLocks noChangeAspect="1"/>
        </xdr:cNvPicPr>
      </xdr:nvPicPr>
      <xdr:blipFill>
        <a:blip xmlns:r="http://schemas.openxmlformats.org/officeDocument/2006/relationships" r:embed="rId3"/>
        <a:stretch>
          <a:fillRect/>
        </a:stretch>
      </xdr:blipFill>
      <xdr:spPr>
        <a:xfrm>
          <a:off x="733425" y="5715000"/>
          <a:ext cx="12333333" cy="866667"/>
        </a:xfrm>
        <a:prstGeom prst="rect">
          <a:avLst/>
        </a:prstGeom>
      </xdr:spPr>
    </xdr:pic>
    <xdr:clientData/>
  </xdr:twoCellAnchor>
  <xdr:twoCellAnchor editAs="oneCell">
    <xdr:from>
      <xdr:col>1</xdr:col>
      <xdr:colOff>190500</xdr:colOff>
      <xdr:row>18</xdr:row>
      <xdr:rowOff>28575</xdr:rowOff>
    </xdr:from>
    <xdr:to>
      <xdr:col>6</xdr:col>
      <xdr:colOff>408034</xdr:colOff>
      <xdr:row>35</xdr:row>
      <xdr:rowOff>47238</xdr:rowOff>
    </xdr:to>
    <xdr:pic>
      <xdr:nvPicPr>
        <xdr:cNvPr id="5" name="Picture 4">
          <a:extLst>
            <a:ext uri="{FF2B5EF4-FFF2-40B4-BE49-F238E27FC236}">
              <a16:creationId xmlns:a16="http://schemas.microsoft.com/office/drawing/2014/main" id="{502541FE-974F-4A56-9589-EAEB978D7CC3}"/>
            </a:ext>
          </a:extLst>
        </xdr:cNvPr>
        <xdr:cNvPicPr>
          <a:picLocks noChangeAspect="1"/>
        </xdr:cNvPicPr>
      </xdr:nvPicPr>
      <xdr:blipFill>
        <a:blip xmlns:r="http://schemas.openxmlformats.org/officeDocument/2006/relationships" r:embed="rId4"/>
        <a:stretch>
          <a:fillRect/>
        </a:stretch>
      </xdr:blipFill>
      <xdr:spPr>
        <a:xfrm>
          <a:off x="752475" y="7829550"/>
          <a:ext cx="12323809" cy="3095238"/>
        </a:xfrm>
        <a:prstGeom prst="rect">
          <a:avLst/>
        </a:prstGeom>
      </xdr:spPr>
    </xdr:pic>
    <xdr:clientData/>
  </xdr:twoCellAnchor>
  <xdr:twoCellAnchor editAs="oneCell">
    <xdr:from>
      <xdr:col>1</xdr:col>
      <xdr:colOff>209550</xdr:colOff>
      <xdr:row>13</xdr:row>
      <xdr:rowOff>85725</xdr:rowOff>
    </xdr:from>
    <xdr:to>
      <xdr:col>6</xdr:col>
      <xdr:colOff>512799</xdr:colOff>
      <xdr:row>17</xdr:row>
      <xdr:rowOff>171349</xdr:rowOff>
    </xdr:to>
    <xdr:pic>
      <xdr:nvPicPr>
        <xdr:cNvPr id="6" name="Picture 5">
          <a:extLst>
            <a:ext uri="{FF2B5EF4-FFF2-40B4-BE49-F238E27FC236}">
              <a16:creationId xmlns:a16="http://schemas.microsoft.com/office/drawing/2014/main" id="{984A7C5C-03D4-45A5-9951-A6DCE2668ADA}"/>
            </a:ext>
          </a:extLst>
        </xdr:cNvPr>
        <xdr:cNvPicPr>
          <a:picLocks noChangeAspect="1"/>
        </xdr:cNvPicPr>
      </xdr:nvPicPr>
      <xdr:blipFill>
        <a:blip xmlns:r="http://schemas.openxmlformats.org/officeDocument/2006/relationships" r:embed="rId5"/>
        <a:stretch>
          <a:fillRect/>
        </a:stretch>
      </xdr:blipFill>
      <xdr:spPr>
        <a:xfrm>
          <a:off x="771525" y="6981825"/>
          <a:ext cx="12409524" cy="809524"/>
        </a:xfrm>
        <a:prstGeom prst="rect">
          <a:avLst/>
        </a:prstGeom>
      </xdr:spPr>
    </xdr:pic>
    <xdr:clientData/>
  </xdr:twoCellAnchor>
  <xdr:twoCellAnchor>
    <xdr:from>
      <xdr:col>0</xdr:col>
      <xdr:colOff>0</xdr:colOff>
      <xdr:row>0</xdr:row>
      <xdr:rowOff>1</xdr:rowOff>
    </xdr:from>
    <xdr:to>
      <xdr:col>2</xdr:col>
      <xdr:colOff>3015029</xdr:colOff>
      <xdr:row>1</xdr:row>
      <xdr:rowOff>47625</xdr:rowOff>
    </xdr:to>
    <xdr:sp macro="" textlink="">
      <xdr:nvSpPr>
        <xdr:cNvPr id="8" name="Rectangle 7">
          <a:extLst>
            <a:ext uri="{FF2B5EF4-FFF2-40B4-BE49-F238E27FC236}">
              <a16:creationId xmlns:a16="http://schemas.microsoft.com/office/drawing/2014/main" id="{AA461B08-47E6-42EF-903E-4FE0923E45C1}"/>
            </a:ext>
          </a:extLst>
        </xdr:cNvPr>
        <xdr:cNvSpPr/>
      </xdr:nvSpPr>
      <xdr:spPr>
        <a:xfrm>
          <a:off x="0" y="1"/>
          <a:ext cx="3796079" cy="809624"/>
        </a:xfrm>
        <a:prstGeom prst="rect">
          <a:avLst/>
        </a:prstGeom>
        <a:gradFill>
          <a:gsLst>
            <a:gs pos="0">
              <a:schemeClr val="bg1">
                <a:lumMod val="75000"/>
              </a:schemeClr>
            </a:gs>
            <a:gs pos="30000">
              <a:schemeClr val="bg1">
                <a:lumMod val="8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133350</xdr:colOff>
      <xdr:row>0</xdr:row>
      <xdr:rowOff>38100</xdr:rowOff>
    </xdr:from>
    <xdr:to>
      <xdr:col>2</xdr:col>
      <xdr:colOff>339970</xdr:colOff>
      <xdr:row>1</xdr:row>
      <xdr:rowOff>13456</xdr:rowOff>
    </xdr:to>
    <xdr:pic>
      <xdr:nvPicPr>
        <xdr:cNvPr id="9" name="Picture 8">
          <a:hlinkClick xmlns:r="http://schemas.openxmlformats.org/officeDocument/2006/relationships" r:id="rId6" tooltip="Návrat na ÚVOD"/>
          <a:extLst>
            <a:ext uri="{FF2B5EF4-FFF2-40B4-BE49-F238E27FC236}">
              <a16:creationId xmlns:a16="http://schemas.microsoft.com/office/drawing/2014/main" id="{BB417DAD-AF45-4036-A575-DB76193AC0D0}"/>
            </a:ext>
          </a:extLst>
        </xdr:cNvPr>
        <xdr:cNvPicPr>
          <a:picLocks noChangeAspect="1"/>
        </xdr:cNvPicPr>
      </xdr:nvPicPr>
      <xdr:blipFill>
        <a:blip xmlns:r="http://schemas.openxmlformats.org/officeDocument/2006/relationships" r:embed="rId7"/>
        <a:stretch>
          <a:fillRect/>
        </a:stretch>
      </xdr:blipFill>
      <xdr:spPr>
        <a:xfrm>
          <a:off x="133350" y="38100"/>
          <a:ext cx="987670" cy="737356"/>
        </a:xfrm>
        <a:prstGeom prst="rect">
          <a:avLst/>
        </a:prstGeom>
        <a:effectLst>
          <a:outerShdw blurRad="292100" sx="102000" sy="102000" algn="ctr" rotWithShape="0">
            <a:prstClr val="black">
              <a:alpha val="63000"/>
            </a:prstClr>
          </a:outerShdw>
        </a:effectLst>
      </xdr:spPr>
    </xdr:pic>
    <xdr:clientData/>
  </xdr:twoCellAnchor>
  <xdr:twoCellAnchor editAs="oneCell">
    <xdr:from>
      <xdr:col>2</xdr:col>
      <xdr:colOff>596412</xdr:colOff>
      <xdr:row>0</xdr:row>
      <xdr:rowOff>0</xdr:rowOff>
    </xdr:from>
    <xdr:to>
      <xdr:col>2</xdr:col>
      <xdr:colOff>1605182</xdr:colOff>
      <xdr:row>0</xdr:row>
      <xdr:rowOff>740312</xdr:rowOff>
    </xdr:to>
    <xdr:pic>
      <xdr:nvPicPr>
        <xdr:cNvPr id="10" name="Picture 9">
          <a:hlinkClick xmlns:r="http://schemas.openxmlformats.org/officeDocument/2006/relationships" r:id="rId8" tooltip="Prejsť na &quot;Analýza 8 princípov výnimočnosti&quot;"/>
          <a:extLst>
            <a:ext uri="{FF2B5EF4-FFF2-40B4-BE49-F238E27FC236}">
              <a16:creationId xmlns:a16="http://schemas.microsoft.com/office/drawing/2014/main" id="{EE3B8B77-DCD1-4F52-A107-5F6C5C1FD77C}"/>
            </a:ext>
          </a:extLst>
        </xdr:cNvPr>
        <xdr:cNvPicPr/>
      </xdr:nvPicPr>
      <xdr:blipFill>
        <a:blip xmlns:r="http://schemas.openxmlformats.org/officeDocument/2006/relationships" r:embed="rId9">
          <a:extLst>
            <a:ext uri="{BEBA8EAE-BF5A-486C-A8C5-ECC9F3942E4B}">
              <a14:imgProps xmlns:a14="http://schemas.microsoft.com/office/drawing/2010/main">
                <a14:imgLayer r:embed="rId10">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377462" y="0"/>
          <a:ext cx="1008770" cy="740312"/>
        </a:xfrm>
        <a:prstGeom prst="rect">
          <a:avLst/>
        </a:prstGeom>
      </xdr:spPr>
    </xdr:pic>
    <xdr:clientData/>
  </xdr:twoCellAnchor>
  <xdr:twoCellAnchor editAs="oneCell">
    <xdr:from>
      <xdr:col>2</xdr:col>
      <xdr:colOff>1973873</xdr:colOff>
      <xdr:row>0</xdr:row>
      <xdr:rowOff>0</xdr:rowOff>
    </xdr:from>
    <xdr:to>
      <xdr:col>2</xdr:col>
      <xdr:colOff>2982644</xdr:colOff>
      <xdr:row>0</xdr:row>
      <xdr:rowOff>728589</xdr:rowOff>
    </xdr:to>
    <xdr:pic>
      <xdr:nvPicPr>
        <xdr:cNvPr id="11" name="Picture 10">
          <a:hlinkClick xmlns:r="http://schemas.openxmlformats.org/officeDocument/2006/relationships" r:id="rId11" tooltip="Prejsť na &quot;Kritériá Modelu CAF&quot;"/>
          <a:extLst>
            <a:ext uri="{FF2B5EF4-FFF2-40B4-BE49-F238E27FC236}">
              <a16:creationId xmlns:a16="http://schemas.microsoft.com/office/drawing/2014/main" id="{53AA0623-80E9-4597-B0B0-184F8FA8F9F1}"/>
            </a:ext>
          </a:extLst>
        </xdr:cNvPr>
        <xdr:cNvPicPr/>
      </xdr:nvPicPr>
      <xdr:blipFill>
        <a:blip xmlns:r="http://schemas.openxmlformats.org/officeDocument/2006/relationships" r:embed="rId12">
          <a:extLst>
            <a:ext uri="{BEBA8EAE-BF5A-486C-A8C5-ECC9F3942E4B}">
              <a14:imgProps xmlns:a14="http://schemas.microsoft.com/office/drawing/2010/main">
                <a14:imgLayer r:embed="rId13">
                  <a14:imgEffect>
                    <a14:brightnessContrast bright="20000" contrast="-40000"/>
                  </a14:imgEffect>
                </a14:imgLayer>
              </a14:imgProps>
            </a:ext>
          </a:extLst>
        </a:blip>
        <a:stretch>
          <a:fillRect/>
        </a:stretch>
      </xdr:blipFill>
      <xdr:spPr>
        <a:xfrm>
          <a:off x="2754923" y="0"/>
          <a:ext cx="1008771" cy="7285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121228</xdr:colOff>
      <xdr:row>12</xdr:row>
      <xdr:rowOff>157596</xdr:rowOff>
    </xdr:from>
    <xdr:to>
      <xdr:col>10</xdr:col>
      <xdr:colOff>103910</xdr:colOff>
      <xdr:row>33</xdr:row>
      <xdr:rowOff>4330</xdr:rowOff>
    </xdr:to>
    <xdr:graphicFrame macro="">
      <xdr:nvGraphicFramePr>
        <xdr:cNvPr id="4" name="Chart 3">
          <a:extLst>
            <a:ext uri="{FF2B5EF4-FFF2-40B4-BE49-F238E27FC236}">
              <a16:creationId xmlns:a16="http://schemas.microsoft.com/office/drawing/2014/main" id="{157E183B-FB37-4147-B20C-B8F71487F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60613</xdr:colOff>
      <xdr:row>0</xdr:row>
      <xdr:rowOff>43295</xdr:rowOff>
    </xdr:from>
    <xdr:to>
      <xdr:col>12</xdr:col>
      <xdr:colOff>415637</xdr:colOff>
      <xdr:row>32</xdr:row>
      <xdr:rowOff>147205</xdr:rowOff>
    </xdr:to>
    <xdr:sp macro="" textlink="">
      <xdr:nvSpPr>
        <xdr:cNvPr id="9" name="Rectangle 8">
          <a:extLst>
            <a:ext uri="{FF2B5EF4-FFF2-40B4-BE49-F238E27FC236}">
              <a16:creationId xmlns:a16="http://schemas.microsoft.com/office/drawing/2014/main" id="{D27C7C58-5C27-48E9-B1F8-6D14BFD887EB}"/>
            </a:ext>
          </a:extLst>
        </xdr:cNvPr>
        <xdr:cNvSpPr/>
      </xdr:nvSpPr>
      <xdr:spPr>
        <a:xfrm>
          <a:off x="6901295" y="43295"/>
          <a:ext cx="1723160" cy="6026728"/>
        </a:xfrm>
        <a:prstGeom prst="rect">
          <a:avLst/>
        </a:prstGeom>
        <a:solidFill>
          <a:schemeClr val="bg1"/>
        </a:solidFill>
        <a:ln>
          <a:solidFill>
            <a:schemeClr val="bg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fPrintsWithSheet="0"/>
  </xdr:twoCellAnchor>
  <xdr:twoCellAnchor>
    <xdr:from>
      <xdr:col>10</xdr:col>
      <xdr:colOff>411306</xdr:colOff>
      <xdr:row>0</xdr:row>
      <xdr:rowOff>38967</xdr:rowOff>
    </xdr:from>
    <xdr:to>
      <xdr:col>12</xdr:col>
      <xdr:colOff>190499</xdr:colOff>
      <xdr:row>23</xdr:row>
      <xdr:rowOff>129889</xdr:rowOff>
    </xdr:to>
    <xdr:sp macro="" textlink="">
      <xdr:nvSpPr>
        <xdr:cNvPr id="10" name="Rectangle 9">
          <a:extLst>
            <a:ext uri="{FF2B5EF4-FFF2-40B4-BE49-F238E27FC236}">
              <a16:creationId xmlns:a16="http://schemas.microsoft.com/office/drawing/2014/main" id="{F273C7D6-4BEB-4C61-881F-FDA937B92318}"/>
            </a:ext>
          </a:extLst>
        </xdr:cNvPr>
        <xdr:cNvSpPr/>
      </xdr:nvSpPr>
      <xdr:spPr>
        <a:xfrm rot="5400000">
          <a:off x="5637067" y="1653888"/>
          <a:ext cx="4377172" cy="1147329"/>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666752</xdr:colOff>
      <xdr:row>8</xdr:row>
      <xdr:rowOff>69271</xdr:rowOff>
    </xdr:from>
    <xdr:to>
      <xdr:col>11</xdr:col>
      <xdr:colOff>619627</xdr:colOff>
      <xdr:row>10</xdr:row>
      <xdr:rowOff>162790</xdr:rowOff>
    </xdr:to>
    <xdr:pic>
      <xdr:nvPicPr>
        <xdr:cNvPr id="5" name="Picture 4">
          <a:hlinkClick xmlns:r="http://schemas.openxmlformats.org/officeDocument/2006/relationships" r:id="rId2" tooltip="Prejsť na &quot;Kritériá Modelu CAF&quot;"/>
          <a:extLst>
            <a:ext uri="{FF2B5EF4-FFF2-40B4-BE49-F238E27FC236}">
              <a16:creationId xmlns:a16="http://schemas.microsoft.com/office/drawing/2014/main" id="{37D39464-8E43-461C-B107-B2A9981BB0E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20000" contrast="-40000"/>
                  </a14:imgEffect>
                </a14:imgLayer>
              </a14:imgProps>
            </a:ext>
          </a:extLst>
        </a:blip>
        <a:stretch>
          <a:fillRect/>
        </a:stretch>
      </xdr:blipFill>
      <xdr:spPr>
        <a:xfrm>
          <a:off x="7507434" y="1593271"/>
          <a:ext cx="636943" cy="457200"/>
        </a:xfrm>
        <a:prstGeom prst="rect">
          <a:avLst/>
        </a:prstGeom>
        <a:ln>
          <a:noFill/>
        </a:ln>
        <a:effectLst>
          <a:outerShdw blurRad="190500" algn="tl" rotWithShape="0">
            <a:srgbClr val="000000">
              <a:alpha val="70000"/>
            </a:srgbClr>
          </a:outerShdw>
        </a:effectLst>
      </xdr:spPr>
    </xdr:pic>
    <xdr:clientData/>
  </xdr:twoCellAnchor>
  <xdr:twoCellAnchor>
    <xdr:from>
      <xdr:col>10</xdr:col>
      <xdr:colOff>666749</xdr:colOff>
      <xdr:row>11</xdr:row>
      <xdr:rowOff>77933</xdr:rowOff>
    </xdr:from>
    <xdr:to>
      <xdr:col>11</xdr:col>
      <xdr:colOff>606136</xdr:colOff>
      <xdr:row>17</xdr:row>
      <xdr:rowOff>173182</xdr:rowOff>
    </xdr:to>
    <xdr:sp macro="" textlink="">
      <xdr:nvSpPr>
        <xdr:cNvPr id="7" name="Arrow: Right 6">
          <a:extLst>
            <a:ext uri="{FF2B5EF4-FFF2-40B4-BE49-F238E27FC236}">
              <a16:creationId xmlns:a16="http://schemas.microsoft.com/office/drawing/2014/main" id="{D25497B8-521A-418D-B126-F7291CE33221}"/>
            </a:ext>
          </a:extLst>
        </xdr:cNvPr>
        <xdr:cNvSpPr/>
      </xdr:nvSpPr>
      <xdr:spPr>
        <a:xfrm rot="16200000">
          <a:off x="7221682" y="2459182"/>
          <a:ext cx="1194954" cy="623455"/>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Pokračujte </a:t>
          </a:r>
          <a:endParaRPr lang="en-US" sz="1100"/>
        </a:p>
      </xdr:txBody>
    </xdr:sp>
    <xdr:clientData fPrintsWithSheet="0"/>
  </xdr:twoCellAnchor>
  <xdr:twoCellAnchor>
    <xdr:from>
      <xdr:col>0</xdr:col>
      <xdr:colOff>0</xdr:colOff>
      <xdr:row>12</xdr:row>
      <xdr:rowOff>121945</xdr:rowOff>
    </xdr:from>
    <xdr:to>
      <xdr:col>2</xdr:col>
      <xdr:colOff>681214</xdr:colOff>
      <xdr:row>19</xdr:row>
      <xdr:rowOff>2862</xdr:rowOff>
    </xdr:to>
    <xdr:sp macro="" textlink="">
      <xdr:nvSpPr>
        <xdr:cNvPr id="11" name="Arrow: Right 10">
          <a:extLst>
            <a:ext uri="{FF2B5EF4-FFF2-40B4-BE49-F238E27FC236}">
              <a16:creationId xmlns:a16="http://schemas.microsoft.com/office/drawing/2014/main" id="{7C6CC2FD-0CC5-409D-8D67-B4A5C6A9243A}"/>
            </a:ext>
          </a:extLst>
        </xdr:cNvPr>
        <xdr:cNvSpPr/>
      </xdr:nvSpPr>
      <xdr:spPr>
        <a:xfrm rot="19215210">
          <a:off x="0" y="2407945"/>
          <a:ext cx="2049350" cy="1153803"/>
        </a:xfrm>
        <a:prstGeom prst="rightArrow">
          <a:avLst>
            <a:gd name="adj1" fmla="val 57674"/>
            <a:gd name="adj2" fmla="val 2684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Kliknite</a:t>
          </a:r>
          <a:r>
            <a:rPr lang="sk-SK" sz="1100" baseline="0"/>
            <a:t> na príslušný princíp výnimočnosti a zrealizujte hodnotenie</a:t>
          </a:r>
          <a:endParaRPr lang="en-US" sz="1100"/>
        </a:p>
      </xdr:txBody>
    </xdr:sp>
    <xdr:clientData fPrintsWithSheet="0"/>
  </xdr:twoCellAnchor>
  <xdr:twoCellAnchor editAs="oneCell">
    <xdr:from>
      <xdr:col>10</xdr:col>
      <xdr:colOff>666751</xdr:colOff>
      <xdr:row>4</xdr:row>
      <xdr:rowOff>58616</xdr:rowOff>
    </xdr:from>
    <xdr:to>
      <xdr:col>11</xdr:col>
      <xdr:colOff>590429</xdr:colOff>
      <xdr:row>6</xdr:row>
      <xdr:rowOff>149470</xdr:rowOff>
    </xdr:to>
    <xdr:pic>
      <xdr:nvPicPr>
        <xdr:cNvPr id="12" name="Picture 11">
          <a:hlinkClick xmlns:r="http://schemas.openxmlformats.org/officeDocument/2006/relationships" r:id="rId5" tooltip="Návrat na ÚVOD"/>
          <a:extLst>
            <a:ext uri="{FF2B5EF4-FFF2-40B4-BE49-F238E27FC236}">
              <a16:creationId xmlns:a16="http://schemas.microsoft.com/office/drawing/2014/main" id="{7EC09237-679F-46D5-8025-94B1F8438A16}"/>
            </a:ext>
          </a:extLst>
        </xdr:cNvPr>
        <xdr:cNvPicPr>
          <a:picLocks noChangeAspect="1"/>
        </xdr:cNvPicPr>
      </xdr:nvPicPr>
      <xdr:blipFill>
        <a:blip xmlns:r="http://schemas.openxmlformats.org/officeDocument/2006/relationships" r:embed="rId6"/>
        <a:stretch>
          <a:fillRect/>
        </a:stretch>
      </xdr:blipFill>
      <xdr:spPr>
        <a:xfrm>
          <a:off x="7554059" y="827943"/>
          <a:ext cx="612408" cy="457200"/>
        </a:xfrm>
        <a:prstGeom prst="rect">
          <a:avLst/>
        </a:prstGeom>
        <a:effectLst>
          <a:outerShdw blurRad="292100" sx="102000" sy="102000" algn="ctr" rotWithShape="0">
            <a:prstClr val="black">
              <a:alpha val="63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2452688</xdr:colOff>
      <xdr:row>2</xdr:row>
      <xdr:rowOff>273845</xdr:rowOff>
    </xdr:to>
    <xdr:sp macro="" textlink="">
      <xdr:nvSpPr>
        <xdr:cNvPr id="2" name="Rectangle 1">
          <a:extLst>
            <a:ext uri="{FF2B5EF4-FFF2-40B4-BE49-F238E27FC236}">
              <a16:creationId xmlns:a16="http://schemas.microsoft.com/office/drawing/2014/main" id="{0123E828-6EB3-4859-9637-B11115D6AD06}"/>
            </a:ext>
          </a:extLst>
        </xdr:cNvPr>
        <xdr:cNvSpPr/>
      </xdr:nvSpPr>
      <xdr:spPr>
        <a:xfrm>
          <a:off x="1" y="1"/>
          <a:ext cx="4191000" cy="750094"/>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1181101</xdr:colOff>
      <xdr:row>6</xdr:row>
      <xdr:rowOff>168272</xdr:rowOff>
    </xdr:from>
    <xdr:to>
      <xdr:col>5</xdr:col>
      <xdr:colOff>820626</xdr:colOff>
      <xdr:row>6</xdr:row>
      <xdr:rowOff>1103000</xdr:rowOff>
    </xdr:to>
    <xdr:sp macro="" textlink="">
      <xdr:nvSpPr>
        <xdr:cNvPr id="3" name="Arrow: Right 2">
          <a:extLst>
            <a:ext uri="{FF2B5EF4-FFF2-40B4-BE49-F238E27FC236}">
              <a16:creationId xmlns:a16="http://schemas.microsoft.com/office/drawing/2014/main" id="{E9700961-3E52-41EB-B0CD-2132C2FEA640}"/>
            </a:ext>
          </a:extLst>
        </xdr:cNvPr>
        <xdr:cNvSpPr/>
      </xdr:nvSpPr>
      <xdr:spPr>
        <a:xfrm rot="19973578">
          <a:off x="9520768" y="5184772"/>
          <a:ext cx="2052525" cy="934728"/>
        </a:xfrm>
        <a:prstGeom prst="rightArrow">
          <a:avLst>
            <a:gd name="adj1" fmla="val 57674"/>
            <a:gd name="adj2" fmla="val 2684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Označte</a:t>
          </a:r>
          <a:r>
            <a:rPr lang="sk-SK" sz="1100" baseline="0"/>
            <a:t> "X" jedno zo štyroch hodnotení, podľa textu vyššie</a:t>
          </a:r>
          <a:endParaRPr lang="en-US" sz="1100"/>
        </a:p>
      </xdr:txBody>
    </xdr:sp>
    <xdr:clientData fPrintsWithSheet="0"/>
  </xdr:twoCellAnchor>
  <xdr:twoCellAnchor editAs="oneCell">
    <xdr:from>
      <xdr:col>0</xdr:col>
      <xdr:colOff>1266825</xdr:colOff>
      <xdr:row>0</xdr:row>
      <xdr:rowOff>0</xdr:rowOff>
    </xdr:from>
    <xdr:to>
      <xdr:col>1</xdr:col>
      <xdr:colOff>539115</xdr:colOff>
      <xdr:row>2</xdr:row>
      <xdr:rowOff>256593</xdr:rowOff>
    </xdr:to>
    <xdr:pic>
      <xdr:nvPicPr>
        <xdr:cNvPr id="10" name="Picture 9">
          <a:hlinkClick xmlns:r="http://schemas.openxmlformats.org/officeDocument/2006/relationships" r:id="rId1" tooltip="Prejsť na &quot;Analýza 8 princípov výnimočnosti&quot;"/>
          <a:extLst>
            <a:ext uri="{FF2B5EF4-FFF2-40B4-BE49-F238E27FC236}">
              <a16:creationId xmlns:a16="http://schemas.microsoft.com/office/drawing/2014/main" id="{A3488467-A4C9-4546-B514-AE63A13B01DB}"/>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xdr:from>
      <xdr:col>7</xdr:col>
      <xdr:colOff>520271</xdr:colOff>
      <xdr:row>4</xdr:row>
      <xdr:rowOff>1214439</xdr:rowOff>
    </xdr:from>
    <xdr:to>
      <xdr:col>7</xdr:col>
      <xdr:colOff>1454999</xdr:colOff>
      <xdr:row>4</xdr:row>
      <xdr:rowOff>2382095</xdr:rowOff>
    </xdr:to>
    <xdr:sp macro="" textlink="">
      <xdr:nvSpPr>
        <xdr:cNvPr id="12" name="Arrow: Right 11">
          <a:extLst>
            <a:ext uri="{FF2B5EF4-FFF2-40B4-BE49-F238E27FC236}">
              <a16:creationId xmlns:a16="http://schemas.microsoft.com/office/drawing/2014/main" id="{B2BD2DC9-15C7-4263-B3B2-8C5820AF0BA9}"/>
            </a:ext>
          </a:extLst>
        </xdr:cNvPr>
        <xdr:cNvSpPr/>
      </xdr:nvSpPr>
      <xdr:spPr>
        <a:xfrm rot="5400000">
          <a:off x="16108151" y="3045403"/>
          <a:ext cx="1167656" cy="934728"/>
        </a:xfrm>
        <a:prstGeom prst="rightArrow">
          <a:avLst>
            <a:gd name="adj1" fmla="val 57674"/>
            <a:gd name="adj2" fmla="val 2684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Text</a:t>
          </a:r>
          <a:endParaRPr lang="en-US" sz="1100"/>
        </a:p>
      </xdr:txBody>
    </xdr:sp>
    <xdr:clientData fPrintsWithSheet="0"/>
  </xdr:twoCellAnchor>
  <xdr:twoCellAnchor>
    <xdr:from>
      <xdr:col>8</xdr:col>
      <xdr:colOff>513921</xdr:colOff>
      <xdr:row>4</xdr:row>
      <xdr:rowOff>1186923</xdr:rowOff>
    </xdr:from>
    <xdr:to>
      <xdr:col>8</xdr:col>
      <xdr:colOff>1448649</xdr:colOff>
      <xdr:row>4</xdr:row>
      <xdr:rowOff>2354579</xdr:rowOff>
    </xdr:to>
    <xdr:sp macro="" textlink="">
      <xdr:nvSpPr>
        <xdr:cNvPr id="13" name="Arrow: Right 12">
          <a:extLst>
            <a:ext uri="{FF2B5EF4-FFF2-40B4-BE49-F238E27FC236}">
              <a16:creationId xmlns:a16="http://schemas.microsoft.com/office/drawing/2014/main" id="{A300D663-A3C2-46FD-A972-5D72D809421E}"/>
            </a:ext>
          </a:extLst>
        </xdr:cNvPr>
        <xdr:cNvSpPr/>
      </xdr:nvSpPr>
      <xdr:spPr>
        <a:xfrm rot="5400000">
          <a:off x="18125863" y="3017887"/>
          <a:ext cx="1167656" cy="934728"/>
        </a:xfrm>
        <a:prstGeom prst="rightArrow">
          <a:avLst>
            <a:gd name="adj1" fmla="val 57674"/>
            <a:gd name="adj2" fmla="val 2684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Text</a:t>
          </a:r>
          <a:endParaRPr lang="en-US" sz="1100"/>
        </a:p>
      </xdr:txBody>
    </xdr:sp>
    <xdr:clientData fPrintsWithSheet="0"/>
  </xdr:twoCellAnchor>
  <xdr:twoCellAnchor>
    <xdr:from>
      <xdr:col>9</xdr:col>
      <xdr:colOff>592237</xdr:colOff>
      <xdr:row>4</xdr:row>
      <xdr:rowOff>1169990</xdr:rowOff>
    </xdr:from>
    <xdr:to>
      <xdr:col>9</xdr:col>
      <xdr:colOff>1526965</xdr:colOff>
      <xdr:row>4</xdr:row>
      <xdr:rowOff>2337646</xdr:rowOff>
    </xdr:to>
    <xdr:sp macro="" textlink="">
      <xdr:nvSpPr>
        <xdr:cNvPr id="14" name="Arrow: Right 13">
          <a:extLst>
            <a:ext uri="{FF2B5EF4-FFF2-40B4-BE49-F238E27FC236}">
              <a16:creationId xmlns:a16="http://schemas.microsoft.com/office/drawing/2014/main" id="{97824E69-DBB2-4133-9CDE-766634A88354}"/>
            </a:ext>
          </a:extLst>
        </xdr:cNvPr>
        <xdr:cNvSpPr/>
      </xdr:nvSpPr>
      <xdr:spPr>
        <a:xfrm rot="5400000">
          <a:off x="20192523" y="3000954"/>
          <a:ext cx="1167656" cy="934728"/>
        </a:xfrm>
        <a:prstGeom prst="rightArrow">
          <a:avLst>
            <a:gd name="adj1" fmla="val 57674"/>
            <a:gd name="adj2" fmla="val 2684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sk-SK" sz="1100"/>
            <a:t>Text</a:t>
          </a:r>
          <a:endParaRPr lang="en-US" sz="1100"/>
        </a:p>
      </xdr:txBody>
    </xdr:sp>
    <xdr:clientData fPrintsWithSheet="0"/>
  </xdr:twoCellAnchor>
  <xdr:twoCellAnchor editAs="oneCell">
    <xdr:from>
      <xdr:col>0</xdr:col>
      <xdr:colOff>152400</xdr:colOff>
      <xdr:row>0</xdr:row>
      <xdr:rowOff>19050</xdr:rowOff>
    </xdr:from>
    <xdr:to>
      <xdr:col>0</xdr:col>
      <xdr:colOff>1009772</xdr:colOff>
      <xdr:row>2</xdr:row>
      <xdr:rowOff>182880</xdr:rowOff>
    </xdr:to>
    <xdr:pic>
      <xdr:nvPicPr>
        <xdr:cNvPr id="19" name="Picture 18">
          <a:hlinkClick xmlns:r="http://schemas.openxmlformats.org/officeDocument/2006/relationships" r:id="rId4" tooltip="Návrat na ÚVOD"/>
          <a:extLst>
            <a:ext uri="{FF2B5EF4-FFF2-40B4-BE49-F238E27FC236}">
              <a16:creationId xmlns:a16="http://schemas.microsoft.com/office/drawing/2014/main" id="{6E779830-909A-46A7-9B21-F9D7E780340E}"/>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788194</xdr:colOff>
      <xdr:row>0</xdr:row>
      <xdr:rowOff>0</xdr:rowOff>
    </xdr:from>
    <xdr:to>
      <xdr:col>1</xdr:col>
      <xdr:colOff>1654970</xdr:colOff>
      <xdr:row>2</xdr:row>
      <xdr:rowOff>257651</xdr:rowOff>
    </xdr:to>
    <xdr:pic>
      <xdr:nvPicPr>
        <xdr:cNvPr id="20" name="Picture 19">
          <a:hlinkClick xmlns:r="http://schemas.openxmlformats.org/officeDocument/2006/relationships" r:id="rId6" tooltip="Vysvetlenie základných pojmov - SLOVNÍK"/>
          <a:extLst>
            <a:ext uri="{FF2B5EF4-FFF2-40B4-BE49-F238E27FC236}">
              <a16:creationId xmlns:a16="http://schemas.microsoft.com/office/drawing/2014/main" id="{8B7B1D68-98E5-479D-9EE9-2006D11520F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431257" y="0"/>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1</xdr:rowOff>
    </xdr:from>
    <xdr:to>
      <xdr:col>1</xdr:col>
      <xdr:colOff>2440782</xdr:colOff>
      <xdr:row>3</xdr:row>
      <xdr:rowOff>0</xdr:rowOff>
    </xdr:to>
    <xdr:sp macro="" textlink="">
      <xdr:nvSpPr>
        <xdr:cNvPr id="7" name="Rectangle 6">
          <a:extLst>
            <a:ext uri="{FF2B5EF4-FFF2-40B4-BE49-F238E27FC236}">
              <a16:creationId xmlns:a16="http://schemas.microsoft.com/office/drawing/2014/main" id="{A0BAD906-E645-41B4-8A82-52F03604CB66}"/>
            </a:ext>
          </a:extLst>
        </xdr:cNvPr>
        <xdr:cNvSpPr/>
      </xdr:nvSpPr>
      <xdr:spPr>
        <a:xfrm>
          <a:off x="1" y="1"/>
          <a:ext cx="4191000" cy="702468"/>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527209</xdr:colOff>
      <xdr:row>2</xdr:row>
      <xdr:rowOff>197062</xdr:rowOff>
    </xdr:to>
    <xdr:pic>
      <xdr:nvPicPr>
        <xdr:cNvPr id="8" name="Picture 7">
          <a:hlinkClick xmlns:r="http://schemas.openxmlformats.org/officeDocument/2006/relationships" r:id="rId1" tooltip="Prejsť na &quot;Analýza 8 princípov výnimočnosti&quot;"/>
          <a:extLst>
            <a:ext uri="{FF2B5EF4-FFF2-40B4-BE49-F238E27FC236}">
              <a16:creationId xmlns:a16="http://schemas.microsoft.com/office/drawing/2014/main" id="{AAA0C440-3617-4BDB-9447-A87A77BA5255}"/>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123349</xdr:rowOff>
    </xdr:to>
    <xdr:pic>
      <xdr:nvPicPr>
        <xdr:cNvPr id="9" name="Picture 8">
          <a:hlinkClick xmlns:r="http://schemas.openxmlformats.org/officeDocument/2006/relationships" r:id="rId4" tooltip="Návrat na ÚVOD"/>
          <a:extLst>
            <a:ext uri="{FF2B5EF4-FFF2-40B4-BE49-F238E27FC236}">
              <a16:creationId xmlns:a16="http://schemas.microsoft.com/office/drawing/2014/main" id="{7C20974C-1E57-4D49-B03E-E454271A457B}"/>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907257</xdr:colOff>
      <xdr:row>0</xdr:row>
      <xdr:rowOff>9525</xdr:rowOff>
    </xdr:from>
    <xdr:to>
      <xdr:col>1</xdr:col>
      <xdr:colOff>1774033</xdr:colOff>
      <xdr:row>2</xdr:row>
      <xdr:rowOff>207645</xdr:rowOff>
    </xdr:to>
    <xdr:pic>
      <xdr:nvPicPr>
        <xdr:cNvPr id="10" name="Picture 9">
          <a:hlinkClick xmlns:r="http://schemas.openxmlformats.org/officeDocument/2006/relationships" r:id="rId6" tooltip="Vysvetlenie základných pojmov - SLOVNÍK"/>
          <a:extLst>
            <a:ext uri="{FF2B5EF4-FFF2-40B4-BE49-F238E27FC236}">
              <a16:creationId xmlns:a16="http://schemas.microsoft.com/office/drawing/2014/main" id="{01FC8AC4-E1F7-4A0D-9333-72138F143D16}"/>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57476" y="9525"/>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2488405</xdr:colOff>
      <xdr:row>2</xdr:row>
      <xdr:rowOff>154782</xdr:rowOff>
    </xdr:to>
    <xdr:sp macro="" textlink="">
      <xdr:nvSpPr>
        <xdr:cNvPr id="6" name="Rectangle 5">
          <a:extLst>
            <a:ext uri="{FF2B5EF4-FFF2-40B4-BE49-F238E27FC236}">
              <a16:creationId xmlns:a16="http://schemas.microsoft.com/office/drawing/2014/main" id="{49F66A3C-8389-4286-A10E-35CA1ADD23FF}"/>
            </a:ext>
          </a:extLst>
        </xdr:cNvPr>
        <xdr:cNvSpPr/>
      </xdr:nvSpPr>
      <xdr:spPr>
        <a:xfrm>
          <a:off x="0" y="2"/>
          <a:ext cx="4226718" cy="738186"/>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539115</xdr:colOff>
      <xdr:row>2</xdr:row>
      <xdr:rowOff>149437</xdr:rowOff>
    </xdr:to>
    <xdr:pic>
      <xdr:nvPicPr>
        <xdr:cNvPr id="7" name="Picture 6">
          <a:hlinkClick xmlns:r="http://schemas.openxmlformats.org/officeDocument/2006/relationships" r:id="rId1" tooltip="Prejsť na &quot;Analýza 8 princípov výnimočnosti&quot;"/>
          <a:extLst>
            <a:ext uri="{FF2B5EF4-FFF2-40B4-BE49-F238E27FC236}">
              <a16:creationId xmlns:a16="http://schemas.microsoft.com/office/drawing/2014/main" id="{4FB10E03-11F7-4B8F-9F29-762A1CF8AEFA}"/>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75724</xdr:rowOff>
    </xdr:to>
    <xdr:pic>
      <xdr:nvPicPr>
        <xdr:cNvPr id="8" name="Picture 7">
          <a:hlinkClick xmlns:r="http://schemas.openxmlformats.org/officeDocument/2006/relationships" r:id="rId4" tooltip="Návrat na ÚVOD"/>
          <a:extLst>
            <a:ext uri="{FF2B5EF4-FFF2-40B4-BE49-F238E27FC236}">
              <a16:creationId xmlns:a16="http://schemas.microsoft.com/office/drawing/2014/main" id="{A41D6AC8-E510-4D45-9DBE-93965CF5A8C7}"/>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942975</xdr:colOff>
      <xdr:row>0</xdr:row>
      <xdr:rowOff>0</xdr:rowOff>
    </xdr:from>
    <xdr:to>
      <xdr:col>1</xdr:col>
      <xdr:colOff>1809751</xdr:colOff>
      <xdr:row>2</xdr:row>
      <xdr:rowOff>150495</xdr:rowOff>
    </xdr:to>
    <xdr:pic>
      <xdr:nvPicPr>
        <xdr:cNvPr id="9" name="Picture 8">
          <a:hlinkClick xmlns:r="http://schemas.openxmlformats.org/officeDocument/2006/relationships" r:id="rId6" tooltip="Vysvetlenie základných pojmov - SLOVNÍK"/>
          <a:extLst>
            <a:ext uri="{FF2B5EF4-FFF2-40B4-BE49-F238E27FC236}">
              <a16:creationId xmlns:a16="http://schemas.microsoft.com/office/drawing/2014/main" id="{39454A35-31B2-4ACC-B5C3-E3C23A493FF1}"/>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81288" y="0"/>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2453122</xdr:colOff>
      <xdr:row>2</xdr:row>
      <xdr:rowOff>160072</xdr:rowOff>
    </xdr:to>
    <xdr:sp macro="" textlink="">
      <xdr:nvSpPr>
        <xdr:cNvPr id="5" name="Rectangle 4">
          <a:extLst>
            <a:ext uri="{FF2B5EF4-FFF2-40B4-BE49-F238E27FC236}">
              <a16:creationId xmlns:a16="http://schemas.microsoft.com/office/drawing/2014/main" id="{CDB02ACB-3636-4498-8415-C7A4E5FDD23B}"/>
            </a:ext>
          </a:extLst>
        </xdr:cNvPr>
        <xdr:cNvSpPr/>
      </xdr:nvSpPr>
      <xdr:spPr>
        <a:xfrm>
          <a:off x="0" y="0"/>
          <a:ext cx="4227153" cy="826822"/>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503397</xdr:colOff>
      <xdr:row>2</xdr:row>
      <xdr:rowOff>66093</xdr:rowOff>
    </xdr:to>
    <xdr:pic>
      <xdr:nvPicPr>
        <xdr:cNvPr id="6" name="Picture 5">
          <a:hlinkClick xmlns:r="http://schemas.openxmlformats.org/officeDocument/2006/relationships" r:id="rId1" tooltip="Prejsť na &quot;Analýza 8 princípov výnimočnosti&quot;"/>
          <a:extLst>
            <a:ext uri="{FF2B5EF4-FFF2-40B4-BE49-F238E27FC236}">
              <a16:creationId xmlns:a16="http://schemas.microsoft.com/office/drawing/2014/main" id="{312DDBBD-C5D3-4B71-B3D6-355978BE1358}"/>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1</xdr:row>
      <xdr:rowOff>170974</xdr:rowOff>
    </xdr:to>
    <xdr:pic>
      <xdr:nvPicPr>
        <xdr:cNvPr id="7" name="Picture 6">
          <a:hlinkClick xmlns:r="http://schemas.openxmlformats.org/officeDocument/2006/relationships" r:id="rId4" tooltip="Návrat na ÚVOD"/>
          <a:extLst>
            <a:ext uri="{FF2B5EF4-FFF2-40B4-BE49-F238E27FC236}">
              <a16:creationId xmlns:a16="http://schemas.microsoft.com/office/drawing/2014/main" id="{8C785E58-F7BD-4A4E-935E-33AC3A1B5640}"/>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931069</xdr:colOff>
      <xdr:row>0</xdr:row>
      <xdr:rowOff>9525</xdr:rowOff>
    </xdr:from>
    <xdr:to>
      <xdr:col>1</xdr:col>
      <xdr:colOff>1797845</xdr:colOff>
      <xdr:row>2</xdr:row>
      <xdr:rowOff>76676</xdr:rowOff>
    </xdr:to>
    <xdr:pic>
      <xdr:nvPicPr>
        <xdr:cNvPr id="8" name="Picture 7">
          <a:hlinkClick xmlns:r="http://schemas.openxmlformats.org/officeDocument/2006/relationships" r:id="rId6" tooltip="Vysvetlenie základných pojmov - SLOVNÍK"/>
          <a:extLst>
            <a:ext uri="{FF2B5EF4-FFF2-40B4-BE49-F238E27FC236}">
              <a16:creationId xmlns:a16="http://schemas.microsoft.com/office/drawing/2014/main" id="{77E1A2AF-31B2-4A79-8E35-1498AABAD4B5}"/>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705100" y="9525"/>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2453122</xdr:colOff>
      <xdr:row>2</xdr:row>
      <xdr:rowOff>154781</xdr:rowOff>
    </xdr:to>
    <xdr:sp macro="" textlink="">
      <xdr:nvSpPr>
        <xdr:cNvPr id="5" name="Rectangle 4">
          <a:extLst>
            <a:ext uri="{FF2B5EF4-FFF2-40B4-BE49-F238E27FC236}">
              <a16:creationId xmlns:a16="http://schemas.microsoft.com/office/drawing/2014/main" id="{325DD79F-659C-4693-9417-626BC91E25E3}"/>
            </a:ext>
          </a:extLst>
        </xdr:cNvPr>
        <xdr:cNvSpPr/>
      </xdr:nvSpPr>
      <xdr:spPr>
        <a:xfrm>
          <a:off x="0" y="0"/>
          <a:ext cx="4381935" cy="785812"/>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491490</xdr:colOff>
      <xdr:row>2</xdr:row>
      <xdr:rowOff>101812</xdr:rowOff>
    </xdr:to>
    <xdr:pic>
      <xdr:nvPicPr>
        <xdr:cNvPr id="6" name="Picture 5">
          <a:hlinkClick xmlns:r="http://schemas.openxmlformats.org/officeDocument/2006/relationships" r:id="rId1" tooltip="Prejsť na &quot;Analýza 8 princípov výnimočnosti&quot;"/>
          <a:extLst>
            <a:ext uri="{FF2B5EF4-FFF2-40B4-BE49-F238E27FC236}">
              <a16:creationId xmlns:a16="http://schemas.microsoft.com/office/drawing/2014/main" id="{81CB6AE5-8579-4F19-9EF8-FB2047256583}"/>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28099</xdr:rowOff>
    </xdr:to>
    <xdr:pic>
      <xdr:nvPicPr>
        <xdr:cNvPr id="7" name="Picture 6">
          <a:hlinkClick xmlns:r="http://schemas.openxmlformats.org/officeDocument/2006/relationships" r:id="rId4" tooltip="Návrat na ÚVOD"/>
          <a:extLst>
            <a:ext uri="{FF2B5EF4-FFF2-40B4-BE49-F238E27FC236}">
              <a16:creationId xmlns:a16="http://schemas.microsoft.com/office/drawing/2014/main" id="{A8CE79C9-E289-4082-A3F2-2F28663E4114}"/>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895350</xdr:colOff>
      <xdr:row>0</xdr:row>
      <xdr:rowOff>21431</xdr:rowOff>
    </xdr:from>
    <xdr:to>
      <xdr:col>1</xdr:col>
      <xdr:colOff>1762126</xdr:colOff>
      <xdr:row>2</xdr:row>
      <xdr:rowOff>124301</xdr:rowOff>
    </xdr:to>
    <xdr:pic>
      <xdr:nvPicPr>
        <xdr:cNvPr id="8" name="Picture 7">
          <a:hlinkClick xmlns:r="http://schemas.openxmlformats.org/officeDocument/2006/relationships" r:id="rId6" tooltip="Vysvetlenie základných pojmov - SLOVNÍK"/>
          <a:extLst>
            <a:ext uri="{FF2B5EF4-FFF2-40B4-BE49-F238E27FC236}">
              <a16:creationId xmlns:a16="http://schemas.microsoft.com/office/drawing/2014/main" id="{75D7E76F-E08A-4FBC-979D-2D6C6EC09D2F}"/>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681288" y="21431"/>
          <a:ext cx="866776" cy="733901"/>
        </a:xfrm>
        <a:prstGeom prst="rect">
          <a:avLst/>
        </a:prstGeom>
        <a:effectLst>
          <a:outerShdw blurRad="215900" sx="109000" sy="109000" algn="ctr" rotWithShape="0">
            <a:prstClr val="black">
              <a:alpha val="5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2453122</xdr:colOff>
      <xdr:row>2</xdr:row>
      <xdr:rowOff>154781</xdr:rowOff>
    </xdr:to>
    <xdr:sp macro="" textlink="">
      <xdr:nvSpPr>
        <xdr:cNvPr id="5" name="Rectangle 4">
          <a:extLst>
            <a:ext uri="{FF2B5EF4-FFF2-40B4-BE49-F238E27FC236}">
              <a16:creationId xmlns:a16="http://schemas.microsoft.com/office/drawing/2014/main" id="{F9D21619-8CA2-4617-955A-3B36BE7D03E8}"/>
            </a:ext>
          </a:extLst>
        </xdr:cNvPr>
        <xdr:cNvSpPr/>
      </xdr:nvSpPr>
      <xdr:spPr>
        <a:xfrm>
          <a:off x="0" y="0"/>
          <a:ext cx="4381935" cy="738187"/>
        </a:xfrm>
        <a:prstGeom prst="rect">
          <a:avLst/>
        </a:prstGeom>
        <a:gradFill>
          <a:gsLst>
            <a:gs pos="0">
              <a:schemeClr val="bg1">
                <a:lumMod val="85000"/>
                <a:shade val="30000"/>
                <a:satMod val="115000"/>
              </a:schemeClr>
            </a:gs>
            <a:gs pos="38000">
              <a:schemeClr val="bg1">
                <a:lumMod val="85000"/>
                <a:shade val="67500"/>
                <a:satMod val="115000"/>
              </a:schemeClr>
            </a:gs>
            <a:gs pos="100000">
              <a:schemeClr val="bg1"/>
            </a:gs>
          </a:gsLst>
          <a:lin ang="0" scaled="1"/>
        </a:gra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1266825</xdr:colOff>
      <xdr:row>0</xdr:row>
      <xdr:rowOff>0</xdr:rowOff>
    </xdr:from>
    <xdr:to>
      <xdr:col>1</xdr:col>
      <xdr:colOff>491490</xdr:colOff>
      <xdr:row>2</xdr:row>
      <xdr:rowOff>149437</xdr:rowOff>
    </xdr:to>
    <xdr:pic>
      <xdr:nvPicPr>
        <xdr:cNvPr id="6" name="Picture 5">
          <a:hlinkClick xmlns:r="http://schemas.openxmlformats.org/officeDocument/2006/relationships" r:id="rId1" tooltip="Prejsť na &quot;Analýza 8 princípov výnimočnosti&quot;"/>
          <a:extLst>
            <a:ext uri="{FF2B5EF4-FFF2-40B4-BE49-F238E27FC236}">
              <a16:creationId xmlns:a16="http://schemas.microsoft.com/office/drawing/2014/main" id="{CC3739A7-94A8-418A-8DBE-BE7282F65FA8}"/>
            </a:ext>
          </a:extLst>
        </xdr:cNvPr>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057" b="89811" l="4808" r="93750">
                      <a14:foregroundMark x1="8894" y1="44528" x2="9615" y2="44528"/>
                      <a14:foregroundMark x1="6010" y1="45283" x2="5048" y2="52075"/>
                      <a14:foregroundMark x1="40625" y1="8679" x2="48558" y2="5660"/>
                      <a14:foregroundMark x1="48558" y1="5660" x2="56250" y2="5660"/>
                      <a14:foregroundMark x1="56250" y1="5660" x2="49038" y2="11698"/>
                      <a14:foregroundMark x1="49038" y1="11698" x2="41346" y2="9057"/>
                      <a14:foregroundMark x1="41346" y1="9057" x2="41346" y2="9057"/>
                      <a14:foregroundMark x1="90385" y1="43019" x2="93990" y2="53962"/>
                      <a14:foregroundMark x1="93990" y1="53962" x2="89663" y2="44151"/>
                      <a14:foregroundMark x1="60817" y1="89057" x2="44952" y2="93208"/>
                      <a14:foregroundMark x1="44952" y1="93208" x2="37260" y2="88679"/>
                      <a14:foregroundMark x1="37260" y1="88679" x2="44952" y2="87547"/>
                      <a14:foregroundMark x1="44952" y1="87547" x2="59135" y2="89811"/>
                    </a14:backgroundRemoval>
                  </a14:imgEffect>
                </a14:imgLayer>
              </a14:imgProps>
            </a:ext>
          </a:extLst>
        </a:blip>
        <a:stretch>
          <a:fillRect/>
        </a:stretch>
      </xdr:blipFill>
      <xdr:spPr>
        <a:xfrm>
          <a:off x="1266825" y="0"/>
          <a:ext cx="1005840" cy="730462"/>
        </a:xfrm>
        <a:prstGeom prst="rect">
          <a:avLst/>
        </a:prstGeom>
      </xdr:spPr>
    </xdr:pic>
    <xdr:clientData/>
  </xdr:twoCellAnchor>
  <xdr:twoCellAnchor editAs="oneCell">
    <xdr:from>
      <xdr:col>0</xdr:col>
      <xdr:colOff>152400</xdr:colOff>
      <xdr:row>0</xdr:row>
      <xdr:rowOff>19050</xdr:rowOff>
    </xdr:from>
    <xdr:to>
      <xdr:col>0</xdr:col>
      <xdr:colOff>1009772</xdr:colOff>
      <xdr:row>2</xdr:row>
      <xdr:rowOff>75724</xdr:rowOff>
    </xdr:to>
    <xdr:pic>
      <xdr:nvPicPr>
        <xdr:cNvPr id="7" name="Picture 6">
          <a:hlinkClick xmlns:r="http://schemas.openxmlformats.org/officeDocument/2006/relationships" r:id="rId4" tooltip="Návrat na ÚVOD"/>
          <a:extLst>
            <a:ext uri="{FF2B5EF4-FFF2-40B4-BE49-F238E27FC236}">
              <a16:creationId xmlns:a16="http://schemas.microsoft.com/office/drawing/2014/main" id="{E6A5C272-15A0-48A9-B526-410FCE0781F7}"/>
            </a:ext>
          </a:extLst>
        </xdr:cNvPr>
        <xdr:cNvPicPr>
          <a:picLocks noChangeAspect="1"/>
        </xdr:cNvPicPr>
      </xdr:nvPicPr>
      <xdr:blipFill>
        <a:blip xmlns:r="http://schemas.openxmlformats.org/officeDocument/2006/relationships" r:embed="rId5"/>
        <a:stretch>
          <a:fillRect/>
        </a:stretch>
      </xdr:blipFill>
      <xdr:spPr>
        <a:xfrm>
          <a:off x="152400" y="19050"/>
          <a:ext cx="857372" cy="640080"/>
        </a:xfrm>
        <a:prstGeom prst="rect">
          <a:avLst/>
        </a:prstGeom>
        <a:effectLst>
          <a:outerShdw blurRad="292100" sx="102000" sy="102000" algn="ctr" rotWithShape="0">
            <a:prstClr val="black">
              <a:alpha val="63000"/>
            </a:prstClr>
          </a:outerShdw>
        </a:effectLst>
      </xdr:spPr>
    </xdr:pic>
    <xdr:clientData/>
  </xdr:twoCellAnchor>
  <xdr:twoCellAnchor editAs="oneCell">
    <xdr:from>
      <xdr:col>1</xdr:col>
      <xdr:colOff>931068</xdr:colOff>
      <xdr:row>0</xdr:row>
      <xdr:rowOff>9525</xdr:rowOff>
    </xdr:from>
    <xdr:to>
      <xdr:col>1</xdr:col>
      <xdr:colOff>1797844</xdr:colOff>
      <xdr:row>2</xdr:row>
      <xdr:rowOff>160020</xdr:rowOff>
    </xdr:to>
    <xdr:pic>
      <xdr:nvPicPr>
        <xdr:cNvPr id="8" name="Picture 7">
          <a:hlinkClick xmlns:r="http://schemas.openxmlformats.org/officeDocument/2006/relationships" r:id="rId6" tooltip="Vysvetlenie základných pojmov - SLOVNÍK"/>
          <a:extLst>
            <a:ext uri="{FF2B5EF4-FFF2-40B4-BE49-F238E27FC236}">
              <a16:creationId xmlns:a16="http://schemas.microsoft.com/office/drawing/2014/main" id="{D3854760-F233-46E0-BEAF-C020EEA1248B}"/>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15789" y1="29371" x2="15497" y2="45105"/>
                      <a14:foregroundMark x1="81871" y1="33217" x2="80994" y2="55245"/>
                      <a14:foregroundMark x1="86550" y1="30070" x2="86550" y2="44406"/>
                    </a14:backgroundRemoval>
                  </a14:imgEffect>
                  <a14:imgEffect>
                    <a14:sharpenSoften amount="-25000"/>
                  </a14:imgEffect>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2717006" y="9525"/>
          <a:ext cx="866776" cy="733901"/>
        </a:xfrm>
        <a:prstGeom prst="rect">
          <a:avLst/>
        </a:prstGeom>
        <a:effectLst>
          <a:outerShdw blurRad="215900" sx="109000" sy="109000" algn="ctr" rotWithShape="0">
            <a:prstClr val="black">
              <a:alpha val="5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urocontrol35-my.sharepoint.com/personal/monika_eurocontrol35_onmicrosoft_com/Documents/Pracovn&#225;%20plocha/EASY_CAF/EFQM/BEM%202013%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Summary"/>
      <sheetName val="Scoring"/>
      <sheetName val="Enabler Input Sheet"/>
      <sheetName val="Results RADAR"/>
      <sheetName val="Customer Results"/>
      <sheetName val="People Results"/>
      <sheetName val="Society Results"/>
      <sheetName val="Business Results"/>
      <sheetName val="Enabler Map"/>
      <sheetName val="Blank Matrix"/>
    </sheetNames>
    <sheetDataSet>
      <sheetData sheetId="0"/>
      <sheetData sheetId="1"/>
      <sheetData sheetId="2"/>
      <sheetData sheetId="3">
        <row r="1">
          <cell r="O1" t="str">
            <v>Description</v>
          </cell>
          <cell r="P1" t="str">
            <v>Score</v>
          </cell>
        </row>
        <row r="2">
          <cell r="O2" t="str">
            <v>Examples available but not structured (ad-hoc)</v>
          </cell>
          <cell r="P2">
            <v>0</v>
          </cell>
        </row>
        <row r="3">
          <cell r="O3" t="str">
            <v>Approach defined and initial deployment complete</v>
          </cell>
          <cell r="P3">
            <v>0.33</v>
          </cell>
        </row>
        <row r="4">
          <cell r="O4" t="str">
            <v>Evidence of approach and / or deployment being measured and reviewed</v>
          </cell>
          <cell r="P4">
            <v>0.67</v>
          </cell>
        </row>
        <row r="5">
          <cell r="O5" t="str">
            <v>Clear evidence of approach and deployment being improved</v>
          </cell>
          <cell r="P5">
            <v>1</v>
          </cell>
        </row>
      </sheetData>
      <sheetData sheetId="4">
        <row r="2">
          <cell r="H2" t="str">
            <v>No results</v>
          </cell>
          <cell r="I2">
            <v>0</v>
          </cell>
        </row>
        <row r="3">
          <cell r="H3" t="str">
            <v>About 1/4 of result areas</v>
          </cell>
          <cell r="I3">
            <v>0.33</v>
          </cell>
        </row>
        <row r="4">
          <cell r="H4" t="str">
            <v>About 1/2 of result areas</v>
          </cell>
          <cell r="I4">
            <v>0.67</v>
          </cell>
        </row>
        <row r="5">
          <cell r="H5" t="str">
            <v>More than 3/4 of result areas</v>
          </cell>
          <cell r="I5">
            <v>1</v>
          </cell>
        </row>
      </sheetData>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5AA1D9-F9C8-4F5A-AF64-4F987C91CF69}" name="Table1" displayName="Table1" ref="B1:D7" totalsRowShown="0" dataDxfId="10">
  <autoFilter ref="B1:D7" xr:uid="{8F21833E-0E0A-4FC5-9BE9-CE9B59ADC819}"/>
  <tableColumns count="3">
    <tableColumn id="1" xr3:uid="{A022C8B4-A26D-4487-9C63-C0C3DF5A3575}" name="Hodnotenie" dataDxfId="9"/>
    <tableColumn id="2" xr3:uid="{EE281EA4-DB8E-4E0B-AD52-92BD78149A5D}" name="Popis" dataDxfId="8"/>
    <tableColumn id="3" xr3:uid="{29C1F8AC-DF8A-4FE4-98B3-B9711A3F2AF7}" name="Value" dataDxfId="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031F08-8786-4D8A-AE95-969B2AA1815D}" name="Table2" displayName="Table2" ref="F1:G6" totalsRowShown="0" dataDxfId="6">
  <autoFilter ref="F1:G6" xr:uid="{786EEC71-DD76-433B-BCE4-691700AF4B24}"/>
  <tableColumns count="2">
    <tableColumn id="1" xr3:uid="{5B4C216B-0477-4430-B662-72E96E6AB161}" name="Strategický význam" dataDxfId="5"/>
    <tableColumn id="2" xr3:uid="{3483ED3D-6A5A-46FC-96B2-A64238D99858}" name="ValueS"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BF6B56A-A2CC-4CE5-9BE9-281965DDAFF3}" name="Table5" displayName="Table5" ref="L1:L3" totalsRowShown="0" dataDxfId="3">
  <autoFilter ref="L1:L3" xr:uid="{16BD4DD4-696B-423F-A130-604C697A5B3F}"/>
  <tableColumns count="1">
    <tableColumn id="1" xr3:uid="{5C2BB703-F1F8-42F7-BF75-F71CED37BB7F}" name="Výsledky" dataDxfId="2"/>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D45CC2-A281-45EB-AC8F-9D800FCDFEE7}" name="VYSLEDKY_POPIS" displayName="VYSLEDKY_POPIS" ref="I1:J15" totalsRowShown="0">
  <autoFilter ref="I1:J15" xr:uid="{502F65C1-F632-4777-AADC-41858D99170D}"/>
  <sortState xmlns:xlrd2="http://schemas.microsoft.com/office/spreadsheetml/2017/richdata2" ref="I2:J15">
    <sortCondition ref="I1:I15"/>
  </sortState>
  <tableColumns count="2">
    <tableColumn id="1" xr3:uid="{A828317B-4547-4103-B2F3-DFE780EB81EF}" name="Hodnotenie" dataDxfId="1"/>
    <tableColumn id="2" xr3:uid="{848843F8-F49B-4F6B-91A5-F406CF9A0A1D}" name="Popis" dataDxfId="0"/>
  </tableColumns>
  <tableStyleInfo name="TableStyleLight10"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476C50-95E1-4830-8070-86B8F17540A8}" name="Table4" displayName="Table4" ref="N1:N3" totalsRowShown="0">
  <autoFilter ref="N1:N3" xr:uid="{08909D6E-A750-4224-8C1C-176A7F31163A}"/>
  <tableColumns count="1">
    <tableColumn id="1" xr3:uid="{67BDBE81-1B63-49AB-96D9-D5FAD7841379}" name="8PV"/>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CAD854-3B03-4B0D-8328-7E167519D840}" name="Table6" displayName="Table6" ref="P1:R5" totalsRowShown="0">
  <autoFilter ref="P1:R5" xr:uid="{3936B24A-F05C-470B-8A19-2FCF4448B1E9}"/>
  <tableColumns count="3">
    <tableColumn id="1" xr3:uid="{E29C3901-00BF-44F1-B23D-D5318B78144C}" name="IPOE"/>
    <tableColumn id="2" xr3:uid="{080DEE7B-675C-4540-9DE9-02CC58099F1B}" name="Popis"/>
    <tableColumn id="3" xr3:uid="{39E2E156-7753-4CC5-9AFC-7B962709F011}" name="Význam"/>
  </tableColumns>
  <tableStyleInfo name="TableStyleDark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5.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26.bin"/><Relationship Id="rId4" Type="http://schemas.openxmlformats.org/officeDocument/2006/relationships/comments" Target="../comments1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C946-C691-4BEC-9176-3D8BF6CED091}">
  <dimension ref="A1:N35"/>
  <sheetViews>
    <sheetView showGridLines="0" tabSelected="1" view="pageBreakPreview" zoomScale="110" zoomScaleNormal="100" zoomScaleSheetLayoutView="110" workbookViewId="0">
      <selection activeCell="C3" sqref="C3"/>
    </sheetView>
  </sheetViews>
  <sheetFormatPr defaultColWidth="0" defaultRowHeight="14.25" customHeight="1" zeroHeight="1" x14ac:dyDescent="0.2"/>
  <cols>
    <col min="1" max="12" width="9" style="49" customWidth="1"/>
    <col min="13" max="13" width="3.5" style="49" hidden="1" customWidth="1"/>
    <col min="14" max="14" width="3.125" style="49" hidden="1" customWidth="1"/>
    <col min="15" max="16384" width="0" style="49" hidden="1"/>
  </cols>
  <sheetData>
    <row r="1" spans="2:12" x14ac:dyDescent="0.2"/>
    <row r="2" spans="2:12" x14ac:dyDescent="0.2">
      <c r="I2" s="235" t="s">
        <v>262</v>
      </c>
      <c r="J2" s="235"/>
      <c r="K2" s="235"/>
    </row>
    <row r="3" spans="2:12" x14ac:dyDescent="0.2">
      <c r="C3" s="46"/>
      <c r="I3" s="235" t="s">
        <v>263</v>
      </c>
      <c r="J3" s="235"/>
      <c r="K3" s="235" t="s">
        <v>512</v>
      </c>
    </row>
    <row r="4" spans="2:12" x14ac:dyDescent="0.2">
      <c r="I4" s="235" t="s">
        <v>264</v>
      </c>
      <c r="J4" s="235"/>
      <c r="K4" s="235" t="s">
        <v>511</v>
      </c>
    </row>
    <row r="5" spans="2:12" x14ac:dyDescent="0.2"/>
    <row r="6" spans="2:12" x14ac:dyDescent="0.2"/>
    <row r="7" spans="2:12" x14ac:dyDescent="0.2">
      <c r="B7" s="236"/>
      <c r="C7" s="236"/>
      <c r="D7" s="236"/>
      <c r="E7" s="237"/>
      <c r="F7" s="237"/>
      <c r="G7" s="237"/>
      <c r="H7" s="237"/>
      <c r="I7" s="237"/>
      <c r="J7" s="237"/>
      <c r="K7" s="237"/>
      <c r="L7" s="237"/>
    </row>
    <row r="8" spans="2:12" x14ac:dyDescent="0.2">
      <c r="B8" s="236"/>
      <c r="C8" s="236"/>
      <c r="D8" s="236"/>
      <c r="E8" s="237"/>
      <c r="F8" s="237"/>
      <c r="G8" s="237"/>
      <c r="H8" s="237"/>
      <c r="I8" s="237"/>
      <c r="J8" s="237"/>
      <c r="K8" s="237"/>
      <c r="L8" s="237"/>
    </row>
    <row r="9" spans="2:12" x14ac:dyDescent="0.2">
      <c r="B9" s="238"/>
      <c r="C9" s="238"/>
      <c r="D9" s="238"/>
      <c r="E9" s="238"/>
      <c r="F9" s="238"/>
      <c r="G9" s="238"/>
      <c r="H9" s="238"/>
      <c r="I9" s="238"/>
      <c r="J9" s="238"/>
      <c r="K9" s="238"/>
      <c r="L9" s="238"/>
    </row>
    <row r="10" spans="2:12" x14ac:dyDescent="0.2">
      <c r="B10" s="236"/>
      <c r="C10" s="236"/>
      <c r="D10" s="236"/>
      <c r="E10" s="238"/>
      <c r="F10" s="238"/>
      <c r="G10" s="238"/>
      <c r="H10" s="238"/>
      <c r="I10" s="238"/>
      <c r="J10" s="238"/>
      <c r="K10" s="238"/>
      <c r="L10" s="238"/>
    </row>
    <row r="11" spans="2:12" x14ac:dyDescent="0.2">
      <c r="B11" s="236"/>
      <c r="C11" s="236"/>
      <c r="D11" s="236"/>
      <c r="E11" s="239"/>
      <c r="F11" s="239"/>
      <c r="G11" s="239"/>
      <c r="H11" s="239"/>
      <c r="I11" s="239"/>
      <c r="J11" s="239"/>
      <c r="K11" s="239"/>
      <c r="L11" s="239"/>
    </row>
    <row r="12" spans="2:12" x14ac:dyDescent="0.2">
      <c r="B12" s="236"/>
      <c r="C12" s="236"/>
      <c r="D12" s="236"/>
      <c r="E12" s="239"/>
      <c r="F12" s="239"/>
      <c r="G12" s="238"/>
      <c r="H12" s="240"/>
      <c r="I12" s="241"/>
      <c r="J12" s="238"/>
      <c r="K12" s="238"/>
      <c r="L12" s="238"/>
    </row>
    <row r="13" spans="2:12" x14ac:dyDescent="0.2">
      <c r="B13" s="236"/>
      <c r="C13" s="236"/>
      <c r="D13" s="236"/>
      <c r="E13" s="239"/>
      <c r="F13" s="239"/>
      <c r="G13" s="239"/>
      <c r="H13" s="239"/>
      <c r="I13" s="239"/>
      <c r="J13" s="239"/>
      <c r="K13" s="239"/>
      <c r="L13" s="239"/>
    </row>
    <row r="14" spans="2:12" x14ac:dyDescent="0.2">
      <c r="B14" s="236"/>
      <c r="C14" s="236"/>
      <c r="D14" s="236"/>
      <c r="E14" s="239"/>
      <c r="F14" s="239"/>
      <c r="G14" s="239"/>
      <c r="H14" s="240"/>
      <c r="I14" s="242"/>
      <c r="J14" s="242"/>
      <c r="K14" s="242"/>
      <c r="L14" s="242"/>
    </row>
    <row r="15" spans="2:12" x14ac:dyDescent="0.2">
      <c r="B15" s="236"/>
      <c r="C15" s="236"/>
      <c r="D15" s="236"/>
      <c r="E15" s="239"/>
      <c r="F15" s="239"/>
      <c r="G15" s="239"/>
      <c r="H15" s="240"/>
      <c r="I15" s="239"/>
      <c r="J15" s="239"/>
      <c r="K15" s="239"/>
      <c r="L15" s="239"/>
    </row>
    <row r="16" spans="2:12" x14ac:dyDescent="0.2">
      <c r="B16" s="238"/>
      <c r="C16" s="238"/>
      <c r="D16" s="238"/>
      <c r="E16" s="238"/>
      <c r="F16" s="238"/>
      <c r="G16" s="238"/>
      <c r="H16" s="238"/>
      <c r="I16" s="238"/>
      <c r="J16" s="238"/>
      <c r="K16" s="238"/>
      <c r="L16" s="238"/>
    </row>
    <row r="17" spans="1:12" x14ac:dyDescent="0.2"/>
    <row r="18" spans="1:12" x14ac:dyDescent="0.2"/>
    <row r="19" spans="1:12" x14ac:dyDescent="0.2"/>
    <row r="20" spans="1:12" x14ac:dyDescent="0.2"/>
    <row r="21" spans="1:12" x14ac:dyDescent="0.2">
      <c r="B21" s="243"/>
      <c r="C21" s="243"/>
      <c r="D21" s="243"/>
      <c r="E21" s="237"/>
      <c r="F21" s="237"/>
    </row>
    <row r="22" spans="1:12" x14ac:dyDescent="0.2">
      <c r="B22" s="244"/>
      <c r="C22" s="244"/>
      <c r="D22" s="244"/>
      <c r="E22" s="244"/>
      <c r="F22" s="244"/>
      <c r="G22" s="244"/>
      <c r="H22" s="244"/>
      <c r="I22" s="244"/>
      <c r="J22" s="244"/>
      <c r="K22" s="244"/>
      <c r="L22" s="244"/>
    </row>
    <row r="23" spans="1:12" x14ac:dyDescent="0.2">
      <c r="A23" s="245"/>
      <c r="B23" s="244"/>
      <c r="C23" s="244"/>
      <c r="D23" s="244"/>
      <c r="E23" s="244"/>
      <c r="F23" s="244"/>
      <c r="G23" s="244"/>
      <c r="H23" s="244"/>
      <c r="I23" s="244"/>
      <c r="J23" s="244"/>
      <c r="K23" s="244"/>
      <c r="L23" s="244"/>
    </row>
    <row r="24" spans="1:12" x14ac:dyDescent="0.2"/>
    <row r="25" spans="1:12" x14ac:dyDescent="0.2">
      <c r="A25" s="245"/>
    </row>
    <row r="26" spans="1:12" x14ac:dyDescent="0.2">
      <c r="A26" s="245"/>
    </row>
    <row r="27" spans="1:12" x14ac:dyDescent="0.2">
      <c r="A27" s="245"/>
    </row>
    <row r="28" spans="1:12" x14ac:dyDescent="0.2">
      <c r="A28" s="245"/>
    </row>
    <row r="29" spans="1:12" x14ac:dyDescent="0.2">
      <c r="A29" s="245"/>
    </row>
    <row r="30" spans="1:12" x14ac:dyDescent="0.2">
      <c r="A30" s="245"/>
    </row>
    <row r="31" spans="1:12" x14ac:dyDescent="0.2">
      <c r="A31" s="245"/>
    </row>
    <row r="32" spans="1:12" x14ac:dyDescent="0.2"/>
    <row r="33" x14ac:dyDescent="0.2"/>
    <row r="34" x14ac:dyDescent="0.2"/>
    <row r="35" x14ac:dyDescent="0.2"/>
  </sheetData>
  <sheetProtection algorithmName="SHA-512" hashValue="JLWpfsTEJyL2hoMU713hdqAG8PnIG4C78gKnSzjuPhe9GV4wZH1xCW3vD44nhxehGcHePMG1DWHaWel2WD/3jQ==" saltValue="9og5zxWiDSZc67uTJ4lebg==" spinCount="100000" sheet="1" objects="1" scenarios="1" selectLockedCells="1"/>
  <dataValidations count="1">
    <dataValidation type="textLength" allowBlank="1" showInputMessage="1" showErrorMessage="1" errorTitle="Príliš dlhý názov" error="Názov organizácie je príliš dlhý. Skúste prosím použiť kratší názov." promptTitle="Názov organizácie" prompt="Šedé políčka umožňujú zápis údajov. _x000a_Presunom na iné políčko alebo ENTER sa zapísaná hodnota uloží. _x000a_Opätovným kliknutím na políčko je možné doterajší zápis prepísať._x000a_Úpravu už uloženého zápisu môžete urobiť kedykoľvek dojklikom ľavým tlačidlom myši. " sqref="E7" xr:uid="{FC1F7EA6-03EA-4B8E-B4AB-473D278E9FE8}">
      <formula1>1</formula1>
      <formula2>144</formula2>
    </dataValidation>
  </dataValidation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0425C-6944-4532-BD7E-443B08E8B287}">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2.8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35.2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148.5" customHeight="1" thickBot="1" x14ac:dyDescent="0.25">
      <c r="A5" s="359" t="s">
        <v>117</v>
      </c>
      <c r="B5" s="357" t="s">
        <v>228</v>
      </c>
      <c r="C5" s="355" t="s">
        <v>252</v>
      </c>
      <c r="D5" s="213"/>
      <c r="E5" s="214" t="s">
        <v>234</v>
      </c>
      <c r="F5" s="214" t="s">
        <v>235</v>
      </c>
      <c r="G5" s="221" t="s">
        <v>236</v>
      </c>
      <c r="H5" s="365"/>
      <c r="I5" s="348"/>
      <c r="J5" s="348"/>
    </row>
    <row r="6" spans="1:10" ht="130.5" customHeight="1" thickBot="1" x14ac:dyDescent="0.25">
      <c r="A6" s="360"/>
      <c r="B6" s="358"/>
      <c r="C6" s="356"/>
      <c r="D6" s="220"/>
      <c r="E6" s="220"/>
      <c r="F6" s="220"/>
      <c r="G6" s="220"/>
      <c r="H6" s="366"/>
      <c r="I6" s="351"/>
      <c r="J6" s="353"/>
    </row>
    <row r="7" spans="1:10" ht="254.25"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li9HEy1P4/cirlkAucYMOXP1ff6o/Sndk11JAWx9Xv8BLiPBcYMWFU58QdQgmxlWTcRshRPnePmVo5nZ3krCGw==" saltValue="gncfcky1467xZE/VEJNqTw==" spinCount="100000" sheet="1" objects="1" scenarios="1" formatCells="0" formatColumns="0" formatRows="0" selectLockedCells="1"/>
  <mergeCells count="10">
    <mergeCell ref="D2:G2"/>
    <mergeCell ref="H4:H5"/>
    <mergeCell ref="A5:A6"/>
    <mergeCell ref="B5:B6"/>
    <mergeCell ref="C5:C6"/>
    <mergeCell ref="J4:J5"/>
    <mergeCell ref="H6:H7"/>
    <mergeCell ref="I6:I7"/>
    <mergeCell ref="J6:J7"/>
    <mergeCell ref="I4:I5"/>
  </mergeCells>
  <conditionalFormatting sqref="D7:G7">
    <cfRule type="expression" dxfId="272" priority="10">
      <formula>D$6="X"</formula>
    </cfRule>
  </conditionalFormatting>
  <conditionalFormatting sqref="D6:G6">
    <cfRule type="expression" dxfId="271" priority="1" stopIfTrue="1">
      <formula>$C$8&gt;1</formula>
    </cfRule>
  </conditionalFormatting>
  <conditionalFormatting sqref="D6">
    <cfRule type="expression" dxfId="270" priority="5">
      <formula>$D$6="x"</formula>
    </cfRule>
  </conditionalFormatting>
  <conditionalFormatting sqref="E6">
    <cfRule type="expression" dxfId="269" priority="4">
      <formula>$E$6="x"</formula>
    </cfRule>
  </conditionalFormatting>
  <conditionalFormatting sqref="F6">
    <cfRule type="expression" dxfId="268" priority="3">
      <formula>$F$6="x"</formula>
    </cfRule>
  </conditionalFormatting>
  <conditionalFormatting sqref="G6">
    <cfRule type="expression" dxfId="267"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50C71B35-A180-4542-9465-4B4B6C6C190B}">
          <x14:formula1>
            <xm:f>POPISY!$N$2:$N$3</xm:f>
          </x14:formula1>
          <xm:sqref>D6:G6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84DA-F333-4BCA-8EA7-A53ADF97BEB6}">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2.8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30.7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175.5" customHeight="1" thickBot="1" x14ac:dyDescent="0.25">
      <c r="A5" s="359" t="s">
        <v>118</v>
      </c>
      <c r="B5" s="357" t="s">
        <v>229</v>
      </c>
      <c r="C5" s="355" t="s">
        <v>525</v>
      </c>
      <c r="D5" s="213"/>
      <c r="E5" s="214" t="s">
        <v>253</v>
      </c>
      <c r="F5" s="214" t="s">
        <v>526</v>
      </c>
      <c r="G5" s="221" t="s">
        <v>254</v>
      </c>
      <c r="H5" s="365"/>
      <c r="I5" s="348"/>
      <c r="J5" s="348"/>
    </row>
    <row r="6" spans="1:10" ht="123" customHeight="1" thickBot="1" x14ac:dyDescent="0.25">
      <c r="A6" s="360"/>
      <c r="B6" s="358"/>
      <c r="C6" s="356"/>
      <c r="D6" s="220"/>
      <c r="E6" s="220"/>
      <c r="F6" s="220"/>
      <c r="G6" s="220"/>
      <c r="H6" s="366"/>
      <c r="I6" s="351"/>
      <c r="J6" s="353"/>
    </row>
    <row r="7" spans="1:10" ht="238.5"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Q7V2dnauvTCecPm2rkYXWXvNkIlB+JwkG7M/JgJMJdtGW1pBD54XAqeU/yLz5kHdaWQKV3Z/gT6OHuUtJO2+FQ==" saltValue="51aWIsKRS22LbCkCCllg5w==" spinCount="100000" sheet="1" objects="1" scenarios="1" formatCells="0" formatColumns="0" formatRows="0" selectLockedCells="1"/>
  <mergeCells count="10">
    <mergeCell ref="D2:G2"/>
    <mergeCell ref="H4:H5"/>
    <mergeCell ref="A5:A6"/>
    <mergeCell ref="B5:B6"/>
    <mergeCell ref="C5:C6"/>
    <mergeCell ref="J4:J5"/>
    <mergeCell ref="H6:H7"/>
    <mergeCell ref="I6:I7"/>
    <mergeCell ref="J6:J7"/>
    <mergeCell ref="I4:I5"/>
  </mergeCells>
  <conditionalFormatting sqref="D7:G7">
    <cfRule type="expression" dxfId="266" priority="10">
      <formula>D$6="X"</formula>
    </cfRule>
  </conditionalFormatting>
  <conditionalFormatting sqref="D6:G6">
    <cfRule type="expression" dxfId="265" priority="1" stopIfTrue="1">
      <formula>$C$8&gt;1</formula>
    </cfRule>
  </conditionalFormatting>
  <conditionalFormatting sqref="D6">
    <cfRule type="expression" dxfId="264" priority="5">
      <formula>$D$6="x"</formula>
    </cfRule>
  </conditionalFormatting>
  <conditionalFormatting sqref="E6">
    <cfRule type="expression" dxfId="263" priority="4">
      <formula>$E$6="x"</formula>
    </cfRule>
  </conditionalFormatting>
  <conditionalFormatting sqref="F6">
    <cfRule type="expression" dxfId="262" priority="3">
      <formula>$F$6="x"</formula>
    </cfRule>
  </conditionalFormatting>
  <conditionalFormatting sqref="G6">
    <cfRule type="expression" dxfId="261"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4A6CFCE6-EC7F-434D-A96C-72840D50457A}">
          <x14:formula1>
            <xm:f>POPISY!$N$2:$N$3</xm:f>
          </x14:formula1>
          <xm:sqref>D6:G6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2E77-33F7-491E-96FC-0B043E275907}">
  <sheetPr>
    <pageSetUpPr fitToPage="1"/>
  </sheetPr>
  <dimension ref="A1:K14"/>
  <sheetViews>
    <sheetView zoomScale="80" zoomScaleNormal="80" workbookViewId="0">
      <pane xSplit="3" ySplit="3" topLeftCell="D4" activePane="bottomRight" state="frozen"/>
      <selection pane="topRight" activeCell="D1" sqref="D1"/>
      <selection pane="bottomLeft" activeCell="A4" sqref="A4"/>
      <selection pane="bottomRight" activeCell="J4" sqref="J4"/>
    </sheetView>
  </sheetViews>
  <sheetFormatPr defaultColWidth="0" defaultRowHeight="12.75" x14ac:dyDescent="0.2"/>
  <cols>
    <col min="1" max="1" width="32.625" style="192" customWidth="1"/>
    <col min="2" max="3" width="36.125" style="201" customWidth="1"/>
    <col min="4" max="4" width="12.5" style="192" customWidth="1"/>
    <col min="5" max="5" width="17" style="192" customWidth="1"/>
    <col min="6" max="6" width="17.5" style="192" customWidth="1"/>
    <col min="7" max="8" width="16.875" style="192" customWidth="1"/>
    <col min="9" max="10" width="26.125" style="192" customWidth="1"/>
    <col min="11" max="11" width="28.375" style="192" hidden="1" customWidth="1"/>
    <col min="12" max="16384" width="9" style="192" hidden="1"/>
  </cols>
  <sheetData>
    <row r="1" spans="1:11" x14ac:dyDescent="0.2">
      <c r="D1" s="368" t="s">
        <v>208</v>
      </c>
      <c r="E1" s="368"/>
      <c r="F1" s="368"/>
      <c r="G1" s="368"/>
      <c r="H1" s="223"/>
    </row>
    <row r="2" spans="1:11" s="193" customFormat="1" x14ac:dyDescent="0.2">
      <c r="B2" s="194" t="s">
        <v>209</v>
      </c>
      <c r="C2" s="194" t="s">
        <v>210</v>
      </c>
      <c r="D2" s="224">
        <v>0</v>
      </c>
      <c r="E2" s="224" t="s">
        <v>129</v>
      </c>
      <c r="F2" s="224" t="s">
        <v>130</v>
      </c>
      <c r="G2" s="224" t="s">
        <v>131</v>
      </c>
      <c r="H2" s="195"/>
    </row>
    <row r="3" spans="1:11" s="197" customFormat="1" ht="190.5" customHeight="1" x14ac:dyDescent="0.2">
      <c r="A3" s="225" t="s">
        <v>211</v>
      </c>
      <c r="B3" s="226" t="s">
        <v>212</v>
      </c>
      <c r="C3" s="227" t="s">
        <v>237</v>
      </c>
      <c r="D3" s="196" t="s">
        <v>213</v>
      </c>
      <c r="E3" s="196" t="s">
        <v>214</v>
      </c>
      <c r="F3" s="196" t="s">
        <v>215</v>
      </c>
      <c r="G3" s="196" t="s">
        <v>216</v>
      </c>
      <c r="H3" s="228" t="s">
        <v>238</v>
      </c>
      <c r="I3" s="228" t="s">
        <v>217</v>
      </c>
      <c r="J3" s="194" t="s">
        <v>218</v>
      </c>
      <c r="K3" s="194" t="s">
        <v>219</v>
      </c>
    </row>
    <row r="4" spans="1:11" ht="301.5" customHeight="1" x14ac:dyDescent="0.2">
      <c r="A4" s="229" t="s">
        <v>110</v>
      </c>
      <c r="B4" s="226" t="s">
        <v>220</v>
      </c>
      <c r="C4" s="226" t="s">
        <v>240</v>
      </c>
      <c r="D4" s="227">
        <f>'1ORIENTACIA_NA_VYSLEDKY'!D6</f>
        <v>0</v>
      </c>
      <c r="E4" s="227">
        <f>'1ORIENTACIA_NA_VYSLEDKY'!E6</f>
        <v>0</v>
      </c>
      <c r="F4" s="227">
        <f>'1ORIENTACIA_NA_VYSLEDKY'!F6</f>
        <v>0</v>
      </c>
      <c r="G4" s="227">
        <f>'1ORIENTACIA_NA_VYSLEDKY'!G6</f>
        <v>0</v>
      </c>
      <c r="H4" s="227">
        <f>'1ORIENTACIA_NA_VYSLEDKY'!H6</f>
        <v>0</v>
      </c>
      <c r="I4" s="227">
        <f>'1ORIENTACIA_NA_VYSLEDKY'!I6</f>
        <v>0</v>
      </c>
      <c r="J4" s="227">
        <f>'1ORIENTACIA_NA_VYSLEDKY'!J6</f>
        <v>0</v>
      </c>
      <c r="K4" s="230"/>
    </row>
    <row r="5" spans="1:11" ht="301.5" customHeight="1" x14ac:dyDescent="0.2">
      <c r="A5" s="229" t="s">
        <v>221</v>
      </c>
      <c r="B5" s="226" t="s">
        <v>222</v>
      </c>
      <c r="C5" s="226" t="s">
        <v>256</v>
      </c>
      <c r="D5" s="227">
        <f>'2ZAMERANIE_NA_ZAKAZNIKA'!D6</f>
        <v>0</v>
      </c>
      <c r="E5" s="227">
        <f>'2ZAMERANIE_NA_ZAKAZNIKA'!E6</f>
        <v>0</v>
      </c>
      <c r="F5" s="227">
        <f>'2ZAMERANIE_NA_ZAKAZNIKA'!F6</f>
        <v>0</v>
      </c>
      <c r="G5" s="227">
        <f>'2ZAMERANIE_NA_ZAKAZNIKA'!G6</f>
        <v>0</v>
      </c>
      <c r="H5" s="227">
        <f>'2ZAMERANIE_NA_ZAKAZNIKA'!H6</f>
        <v>0</v>
      </c>
      <c r="I5" s="227">
        <f>'2ZAMERANIE_NA_ZAKAZNIKA'!I6</f>
        <v>0</v>
      </c>
      <c r="J5" s="227">
        <f>'2ZAMERANIE_NA_ZAKAZNIKA'!J6</f>
        <v>0</v>
      </c>
      <c r="K5" s="230"/>
    </row>
    <row r="6" spans="1:11" ht="301.5" customHeight="1" x14ac:dyDescent="0.2">
      <c r="A6" s="229" t="s">
        <v>113</v>
      </c>
      <c r="B6" s="226" t="s">
        <v>223</v>
      </c>
      <c r="C6" s="226" t="s">
        <v>257</v>
      </c>
      <c r="D6" s="227">
        <f>'3VODCOVSTVO_A_STALOST_CIELOV'!D6</f>
        <v>0</v>
      </c>
      <c r="E6" s="227">
        <f>'3VODCOVSTVO_A_STALOST_CIELOV'!E6</f>
        <v>0</v>
      </c>
      <c r="F6" s="227">
        <f>'3VODCOVSTVO_A_STALOST_CIELOV'!F6</f>
        <v>0</v>
      </c>
      <c r="G6" s="227">
        <f>'3VODCOVSTVO_A_STALOST_CIELOV'!G6</f>
        <v>0</v>
      </c>
      <c r="H6" s="227">
        <f>'3VODCOVSTVO_A_STALOST_CIELOV'!H6</f>
        <v>0</v>
      </c>
      <c r="I6" s="227">
        <f>'3VODCOVSTVO_A_STALOST_CIELOV'!I6</f>
        <v>0</v>
      </c>
      <c r="J6" s="227">
        <f>'3VODCOVSTVO_A_STALOST_CIELOV'!J6</f>
        <v>0</v>
      </c>
      <c r="K6" s="230"/>
    </row>
    <row r="7" spans="1:11" ht="301.5" customHeight="1" x14ac:dyDescent="0.2">
      <c r="A7" s="229" t="s">
        <v>114</v>
      </c>
      <c r="B7" s="226" t="s">
        <v>224</v>
      </c>
      <c r="C7" s="226" t="s">
        <v>258</v>
      </c>
      <c r="D7" s="227">
        <f>'4MANAZERSTVO_PROCESOV_FAKTOV'!D6</f>
        <v>0</v>
      </c>
      <c r="E7" s="227">
        <f>'4MANAZERSTVO_PROCESOV_FAKTOV'!E6</f>
        <v>0</v>
      </c>
      <c r="F7" s="227">
        <f>'4MANAZERSTVO_PROCESOV_FAKTOV'!F6</f>
        <v>0</v>
      </c>
      <c r="G7" s="227">
        <f>'4MANAZERSTVO_PROCESOV_FAKTOV'!G6</f>
        <v>0</v>
      </c>
      <c r="H7" s="227">
        <f>'4MANAZERSTVO_PROCESOV_FAKTOV'!H6</f>
        <v>0</v>
      </c>
      <c r="I7" s="227">
        <f>'4MANAZERSTVO_PROCESOV_FAKTOV'!I6</f>
        <v>0</v>
      </c>
      <c r="J7" s="227">
        <f>'4MANAZERSTVO_PROCESOV_FAKTOV'!J6</f>
        <v>0</v>
      </c>
      <c r="K7" s="230"/>
    </row>
    <row r="8" spans="1:11" ht="301.5" customHeight="1" x14ac:dyDescent="0.2">
      <c r="A8" s="229" t="s">
        <v>115</v>
      </c>
      <c r="B8" s="226" t="s">
        <v>225</v>
      </c>
      <c r="C8" s="226" t="s">
        <v>259</v>
      </c>
      <c r="D8" s="227">
        <f>'5ROZVOJ_ZAMESTNANCOV'!D6</f>
        <v>0</v>
      </c>
      <c r="E8" s="227">
        <f>'5ROZVOJ_ZAMESTNANCOV'!E6</f>
        <v>0</v>
      </c>
      <c r="F8" s="227">
        <f>'5ROZVOJ_ZAMESTNANCOV'!F6</f>
        <v>0</v>
      </c>
      <c r="G8" s="227">
        <f>'5ROZVOJ_ZAMESTNANCOV'!G6</f>
        <v>0</v>
      </c>
      <c r="H8" s="227">
        <f>'5ROZVOJ_ZAMESTNANCOV'!H6</f>
        <v>0</v>
      </c>
      <c r="I8" s="227">
        <f>'5ROZVOJ_ZAMESTNANCOV'!I6</f>
        <v>0</v>
      </c>
      <c r="J8" s="227">
        <f>'5ROZVOJ_ZAMESTNANCOV'!J6</f>
        <v>0</v>
      </c>
      <c r="K8" s="230"/>
    </row>
    <row r="9" spans="1:11" ht="301.5" customHeight="1" x14ac:dyDescent="0.2">
      <c r="A9" s="229" t="s">
        <v>226</v>
      </c>
      <c r="B9" s="227" t="s">
        <v>227</v>
      </c>
      <c r="C9" s="226" t="s">
        <v>260</v>
      </c>
      <c r="D9" s="227">
        <f>'6TRVALA_INOVACIA_A_ZLEPSOVANIE'!D6</f>
        <v>0</v>
      </c>
      <c r="E9" s="227">
        <f>'6TRVALA_INOVACIA_A_ZLEPSOVANIE'!E6</f>
        <v>0</v>
      </c>
      <c r="F9" s="227">
        <f>'6TRVALA_INOVACIA_A_ZLEPSOVANIE'!F6</f>
        <v>0</v>
      </c>
      <c r="G9" s="227">
        <f>'6TRVALA_INOVACIA_A_ZLEPSOVANIE'!G6</f>
        <v>0</v>
      </c>
      <c r="H9" s="227">
        <f>'6TRVALA_INOVACIA_A_ZLEPSOVANIE'!H6</f>
        <v>0</v>
      </c>
      <c r="I9" s="227">
        <f>'6TRVALA_INOVACIA_A_ZLEPSOVANIE'!I6</f>
        <v>0</v>
      </c>
      <c r="J9" s="227">
        <f>'6TRVALA_INOVACIA_A_ZLEPSOVANIE'!J6</f>
        <v>0</v>
      </c>
      <c r="K9" s="230"/>
    </row>
    <row r="10" spans="1:11" ht="301.5" customHeight="1" x14ac:dyDescent="0.2">
      <c r="A10" s="229" t="s">
        <v>117</v>
      </c>
      <c r="B10" s="226" t="s">
        <v>228</v>
      </c>
      <c r="C10" s="226" t="s">
        <v>261</v>
      </c>
      <c r="D10" s="227">
        <f>'7ROZVOJ_PARTNERSTIEV'!D6</f>
        <v>0</v>
      </c>
      <c r="E10" s="227">
        <f>'7ROZVOJ_PARTNERSTIEV'!E6</f>
        <v>0</v>
      </c>
      <c r="F10" s="227">
        <f>'7ROZVOJ_PARTNERSTIEV'!F6</f>
        <v>0</v>
      </c>
      <c r="G10" s="227">
        <f>'7ROZVOJ_PARTNERSTIEV'!G6</f>
        <v>0</v>
      </c>
      <c r="H10" s="227">
        <f>'7ROZVOJ_PARTNERSTIEV'!H6</f>
        <v>0</v>
      </c>
      <c r="I10" s="227">
        <f>'7ROZVOJ_PARTNERSTIEV'!I6</f>
        <v>0</v>
      </c>
      <c r="J10" s="227">
        <f>'7ROZVOJ_PARTNERSTIEV'!J6</f>
        <v>0</v>
      </c>
      <c r="K10" s="230"/>
    </row>
    <row r="11" spans="1:11" ht="301.5" customHeight="1" x14ac:dyDescent="0.2">
      <c r="A11" s="229" t="s">
        <v>118</v>
      </c>
      <c r="B11" s="226" t="s">
        <v>229</v>
      </c>
      <c r="C11" s="226" t="s">
        <v>255</v>
      </c>
      <c r="D11" s="227">
        <f>'8SPOLOCENSKA_ZODPOVEDNOST'!D6</f>
        <v>0</v>
      </c>
      <c r="E11" s="227">
        <f>'8SPOLOCENSKA_ZODPOVEDNOST'!E6</f>
        <v>0</v>
      </c>
      <c r="F11" s="227">
        <f>'8SPOLOCENSKA_ZODPOVEDNOST'!F6</f>
        <v>0</v>
      </c>
      <c r="G11" s="227">
        <f>'8SPOLOCENSKA_ZODPOVEDNOST'!G6</f>
        <v>0</v>
      </c>
      <c r="H11" s="227">
        <f>'8SPOLOCENSKA_ZODPOVEDNOST'!H6</f>
        <v>0</v>
      </c>
      <c r="I11" s="227">
        <f>'8SPOLOCENSKA_ZODPOVEDNOST'!I6</f>
        <v>0</v>
      </c>
      <c r="J11" s="227">
        <f>'8SPOLOCENSKA_ZODPOVEDNOST'!J6</f>
        <v>0</v>
      </c>
      <c r="K11" s="230"/>
    </row>
    <row r="12" spans="1:11" x14ac:dyDescent="0.2">
      <c r="A12" s="197"/>
    </row>
    <row r="13" spans="1:11" x14ac:dyDescent="0.2">
      <c r="A13" s="197"/>
    </row>
    <row r="14" spans="1:11" x14ac:dyDescent="0.2">
      <c r="A14" s="197"/>
    </row>
  </sheetData>
  <sheetProtection algorithmName="SHA-512" hashValue="hTmow7cuuX/5hKa8ifLaav7p74Zh1DYE1DH1NcrFcHAqyOj+W9bUdlXbpmNuz2o4p1Dooh6OERZQj4ME206omw==" saltValue="TXKEgDkg3+GOmpDTPI1wJg==" spinCount="100000" sheet="1" objects="1" scenarios="1" formatCells="0" formatColumns="0" formatRows="0" autoFilter="0"/>
  <mergeCells count="1">
    <mergeCell ref="D1:G1"/>
  </mergeCells>
  <conditionalFormatting sqref="D4:J11">
    <cfRule type="cellIs" dxfId="260" priority="1" operator="equal">
      <formula>0</formula>
    </cfRule>
  </conditionalFormatting>
  <pageMargins left="0.7" right="0.7" top="0.75" bottom="0.75" header="0.3" footer="0.3"/>
  <pageSetup paperSize="9" scale="3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62DDC-45D4-4C98-96AC-FCCD6E4C8EC2}">
  <dimension ref="A1:XFC64"/>
  <sheetViews>
    <sheetView showGridLines="0" view="pageBreakPreview" topLeftCell="A3" zoomScaleNormal="100" zoomScaleSheetLayoutView="100" workbookViewId="0">
      <selection activeCell="G20" sqref="G20"/>
    </sheetView>
  </sheetViews>
  <sheetFormatPr defaultColWidth="9" defaultRowHeight="14.25" x14ac:dyDescent="0.2"/>
  <cols>
    <col min="1" max="12" width="9" customWidth="1"/>
    <col min="13" max="13" width="11.25" customWidth="1"/>
    <col min="14" max="16383" width="0" hidden="1" customWidth="1"/>
    <col min="16384" max="16384" width="9.375" hidden="1" customWidth="1"/>
  </cols>
  <sheetData>
    <row r="1" spans="1:13" x14ac:dyDescent="0.2">
      <c r="A1" s="9"/>
      <c r="B1" s="9"/>
      <c r="C1" s="9"/>
      <c r="D1" s="9"/>
      <c r="E1" s="9"/>
      <c r="F1" s="9"/>
      <c r="G1" s="9"/>
      <c r="H1" s="9"/>
      <c r="I1" s="9"/>
      <c r="J1" s="9"/>
      <c r="K1" s="9"/>
      <c r="L1" s="9"/>
      <c r="M1" s="9"/>
    </row>
    <row r="2" spans="1:13" x14ac:dyDescent="0.2">
      <c r="A2" s="9"/>
      <c r="B2" s="9"/>
      <c r="C2" s="9"/>
      <c r="D2" s="9"/>
      <c r="E2" s="9"/>
      <c r="F2" s="9"/>
      <c r="G2" s="9"/>
      <c r="H2" s="9"/>
      <c r="I2" s="9"/>
      <c r="J2" s="9"/>
      <c r="K2" s="9"/>
      <c r="L2" s="9"/>
      <c r="M2" s="9"/>
    </row>
    <row r="3" spans="1:13" x14ac:dyDescent="0.2">
      <c r="A3" s="9"/>
      <c r="B3" s="9"/>
      <c r="C3" s="9"/>
      <c r="D3" s="9"/>
      <c r="E3" s="9"/>
      <c r="F3" s="9"/>
      <c r="G3" s="9"/>
      <c r="H3" s="9"/>
      <c r="I3" s="9"/>
      <c r="J3" s="9"/>
      <c r="K3" s="9"/>
      <c r="L3" s="9"/>
      <c r="M3" s="9"/>
    </row>
    <row r="4" spans="1:13" x14ac:dyDescent="0.2">
      <c r="A4" s="9"/>
      <c r="B4" s="9"/>
      <c r="C4" s="9"/>
      <c r="D4" s="9"/>
      <c r="E4" s="9"/>
      <c r="F4" s="9"/>
      <c r="G4" s="9"/>
      <c r="H4" s="9"/>
      <c r="I4" s="9"/>
      <c r="J4" s="9"/>
      <c r="K4" s="9"/>
      <c r="L4" s="9"/>
      <c r="M4" s="9"/>
    </row>
    <row r="5" spans="1:13" x14ac:dyDescent="0.2">
      <c r="A5" s="9"/>
      <c r="B5" s="9"/>
      <c r="C5" s="9"/>
      <c r="D5" s="9"/>
      <c r="E5" s="9"/>
      <c r="F5" s="9"/>
      <c r="G5" s="9"/>
      <c r="H5" s="9"/>
      <c r="I5" s="9"/>
      <c r="J5" s="9"/>
      <c r="K5" s="9"/>
      <c r="L5" s="9"/>
      <c r="M5" s="9"/>
    </row>
    <row r="6" spans="1:13" x14ac:dyDescent="0.2">
      <c r="A6" s="9"/>
      <c r="B6" s="9"/>
      <c r="C6" s="9"/>
      <c r="D6" s="9"/>
      <c r="E6" s="9"/>
      <c r="F6" s="9"/>
      <c r="G6" s="9"/>
      <c r="H6" s="9"/>
      <c r="I6" s="9"/>
      <c r="J6" s="9"/>
      <c r="K6" s="9"/>
      <c r="L6" s="9"/>
      <c r="M6" s="9"/>
    </row>
    <row r="7" spans="1:13" x14ac:dyDescent="0.2">
      <c r="A7" s="9"/>
      <c r="B7" s="9"/>
      <c r="C7" s="9"/>
      <c r="D7" s="9"/>
      <c r="E7" s="9"/>
      <c r="F7" s="9"/>
      <c r="G7" s="9"/>
      <c r="H7" s="9"/>
      <c r="I7" s="9"/>
      <c r="J7" s="9"/>
      <c r="K7" s="9"/>
      <c r="L7" s="9"/>
      <c r="M7" s="9"/>
    </row>
    <row r="8" spans="1:13" x14ac:dyDescent="0.2">
      <c r="A8" s="9"/>
      <c r="B8" s="9"/>
      <c r="C8" s="9"/>
      <c r="D8" s="9"/>
      <c r="E8" s="9"/>
      <c r="F8" s="9"/>
      <c r="G8" s="9"/>
      <c r="H8" s="9"/>
      <c r="I8" s="9"/>
      <c r="J8" s="9"/>
      <c r="K8" s="9"/>
      <c r="L8" s="9"/>
      <c r="M8" s="9"/>
    </row>
    <row r="9" spans="1:13" x14ac:dyDescent="0.2">
      <c r="A9" s="9"/>
      <c r="B9" s="9"/>
      <c r="C9" s="9"/>
      <c r="D9" s="9"/>
      <c r="E9" s="9"/>
      <c r="F9" s="9"/>
      <c r="G9" s="9"/>
      <c r="H9" s="9"/>
      <c r="I9" s="9"/>
      <c r="J9" s="9"/>
      <c r="K9" s="9"/>
      <c r="L9" s="9"/>
      <c r="M9" s="9"/>
    </row>
    <row r="10" spans="1:13" x14ac:dyDescent="0.2">
      <c r="A10" s="9"/>
      <c r="B10" s="9"/>
      <c r="C10" s="9"/>
      <c r="D10" s="9"/>
      <c r="E10" s="9"/>
      <c r="F10" s="9"/>
      <c r="G10" s="9"/>
      <c r="H10" s="9"/>
      <c r="I10" s="9"/>
      <c r="J10" s="9"/>
      <c r="K10" s="9"/>
      <c r="L10" s="9"/>
      <c r="M10" s="9"/>
    </row>
    <row r="11" spans="1:13" x14ac:dyDescent="0.2">
      <c r="A11" s="9"/>
      <c r="B11" s="9"/>
      <c r="C11" s="9"/>
      <c r="D11" s="9"/>
      <c r="E11" s="9"/>
      <c r="F11" s="9"/>
      <c r="G11" s="9"/>
      <c r="H11" s="9"/>
      <c r="I11" s="9"/>
      <c r="J11" s="9"/>
      <c r="K11" s="9"/>
      <c r="L11" s="9"/>
      <c r="M11" s="9"/>
    </row>
    <row r="12" spans="1:13" x14ac:dyDescent="0.2">
      <c r="A12" s="9"/>
      <c r="B12" s="9"/>
      <c r="C12" s="9"/>
      <c r="D12" s="9"/>
      <c r="E12" s="9"/>
      <c r="F12" s="9"/>
      <c r="G12" s="9"/>
      <c r="H12" s="9"/>
      <c r="I12" s="9"/>
      <c r="J12" s="9"/>
      <c r="K12" s="9"/>
      <c r="L12" s="9"/>
      <c r="M12" s="9"/>
    </row>
    <row r="13" spans="1:13" x14ac:dyDescent="0.2">
      <c r="A13" s="9"/>
      <c r="B13" s="9"/>
      <c r="C13" s="9"/>
      <c r="D13" s="9"/>
      <c r="E13" s="9"/>
      <c r="F13" s="9"/>
      <c r="G13" s="9"/>
      <c r="H13" s="9"/>
      <c r="I13" s="9"/>
      <c r="J13" s="9"/>
      <c r="K13" s="9"/>
      <c r="L13" s="9"/>
      <c r="M13" s="9"/>
    </row>
    <row r="14" spans="1:13" x14ac:dyDescent="0.2">
      <c r="A14" s="9"/>
      <c r="B14" s="9"/>
      <c r="C14" s="9"/>
      <c r="D14" s="9"/>
      <c r="E14" s="9"/>
      <c r="F14" s="9"/>
      <c r="G14" s="9"/>
      <c r="H14" s="9"/>
      <c r="I14" s="9"/>
      <c r="J14" s="9"/>
      <c r="K14" s="9"/>
      <c r="L14" s="9"/>
      <c r="M14" s="9"/>
    </row>
    <row r="15" spans="1:13" x14ac:dyDescent="0.2">
      <c r="A15" s="9"/>
      <c r="B15" s="9"/>
      <c r="C15" s="9"/>
      <c r="D15" s="9"/>
      <c r="E15" s="9"/>
      <c r="F15" s="9"/>
      <c r="G15" s="9"/>
      <c r="H15" s="9"/>
      <c r="I15" s="9"/>
      <c r="J15" s="9"/>
      <c r="K15" s="9"/>
      <c r="L15" s="9"/>
      <c r="M15" s="9"/>
    </row>
    <row r="16" spans="1:13" x14ac:dyDescent="0.2">
      <c r="A16" s="9"/>
      <c r="B16" s="9"/>
      <c r="C16" s="9"/>
      <c r="D16" s="9"/>
      <c r="E16" s="9"/>
      <c r="F16" s="9"/>
      <c r="G16" s="9"/>
      <c r="H16" s="9"/>
      <c r="I16" s="9"/>
      <c r="J16" s="9"/>
      <c r="K16" s="9"/>
      <c r="L16" s="9"/>
      <c r="M16" s="9"/>
    </row>
    <row r="17" spans="1:13" x14ac:dyDescent="0.2">
      <c r="A17" s="9"/>
      <c r="B17" s="9"/>
      <c r="C17" s="9"/>
      <c r="D17" s="9"/>
      <c r="E17" s="9"/>
      <c r="F17" s="9"/>
      <c r="G17" s="9"/>
      <c r="H17" s="9"/>
      <c r="I17" s="9"/>
      <c r="J17" s="9"/>
      <c r="K17" s="9"/>
      <c r="L17" s="9"/>
      <c r="M17" s="9"/>
    </row>
    <row r="18" spans="1:13" x14ac:dyDescent="0.2">
      <c r="A18" s="9"/>
      <c r="B18" s="9"/>
      <c r="C18" s="9"/>
      <c r="D18" s="9"/>
      <c r="E18" s="9"/>
      <c r="F18" s="9"/>
      <c r="G18" s="9"/>
      <c r="H18" s="9"/>
      <c r="I18" s="9"/>
      <c r="J18" s="9"/>
      <c r="K18" s="9"/>
      <c r="L18" s="9"/>
      <c r="M18" s="9"/>
    </row>
    <row r="19" spans="1:13" x14ac:dyDescent="0.2">
      <c r="A19" s="9"/>
      <c r="B19" s="9"/>
      <c r="C19" s="9"/>
      <c r="D19" s="9"/>
      <c r="E19" s="9"/>
      <c r="F19" s="9"/>
      <c r="G19" s="9"/>
      <c r="H19" s="9"/>
      <c r="I19" s="9"/>
      <c r="J19" s="9"/>
      <c r="K19" s="9"/>
      <c r="L19" s="9"/>
      <c r="M19" s="9"/>
    </row>
    <row r="20" spans="1:13" x14ac:dyDescent="0.2">
      <c r="A20" s="9"/>
      <c r="B20" s="9"/>
      <c r="C20" s="9"/>
      <c r="D20" s="9"/>
      <c r="E20" s="9"/>
      <c r="F20" s="9"/>
      <c r="G20" s="301"/>
      <c r="H20" s="9"/>
      <c r="I20" s="9"/>
      <c r="J20" s="9"/>
      <c r="K20" s="9"/>
      <c r="L20" s="9"/>
      <c r="M20" s="9"/>
    </row>
    <row r="21" spans="1:13" x14ac:dyDescent="0.2">
      <c r="A21" s="9"/>
      <c r="B21" s="9"/>
      <c r="C21" s="9"/>
      <c r="D21" s="9"/>
      <c r="E21" s="9"/>
      <c r="F21" s="9"/>
      <c r="G21" s="9"/>
      <c r="H21" s="9"/>
      <c r="I21" s="9"/>
      <c r="J21" s="9"/>
      <c r="K21" s="9"/>
      <c r="L21" s="9"/>
      <c r="M21" s="9"/>
    </row>
    <row r="22" spans="1:13" x14ac:dyDescent="0.2">
      <c r="A22" s="9"/>
      <c r="B22" s="9"/>
      <c r="C22" s="9"/>
      <c r="D22" s="9"/>
      <c r="E22" s="9"/>
      <c r="F22" s="9"/>
      <c r="G22" s="9"/>
      <c r="H22" s="9"/>
      <c r="I22" s="9"/>
      <c r="J22" s="9"/>
      <c r="K22" s="9"/>
      <c r="L22" s="9"/>
      <c r="M22" s="9"/>
    </row>
    <row r="23" spans="1:13" x14ac:dyDescent="0.2">
      <c r="A23" s="9"/>
      <c r="B23" s="9"/>
      <c r="C23" s="9"/>
      <c r="D23" s="9"/>
      <c r="E23" s="9"/>
      <c r="F23" s="9"/>
      <c r="G23" s="9"/>
      <c r="H23" s="9"/>
      <c r="I23" s="9"/>
      <c r="J23" s="9"/>
      <c r="K23" s="9"/>
      <c r="L23" s="9"/>
      <c r="M23" s="9"/>
    </row>
    <row r="24" spans="1:13" x14ac:dyDescent="0.2">
      <c r="A24" s="9"/>
      <c r="B24" s="9"/>
      <c r="C24" s="9"/>
      <c r="D24" s="9"/>
      <c r="E24" s="9"/>
      <c r="F24" s="9"/>
      <c r="G24" s="9"/>
      <c r="H24" s="9"/>
      <c r="I24" s="9"/>
      <c r="J24" s="9"/>
      <c r="K24" s="9"/>
      <c r="L24" s="9"/>
      <c r="M24" s="9"/>
    </row>
    <row r="25" spans="1:13" x14ac:dyDescent="0.2">
      <c r="A25" s="9"/>
      <c r="B25" s="9"/>
      <c r="C25" s="9"/>
      <c r="D25" s="9"/>
      <c r="E25" s="9"/>
      <c r="F25" s="9"/>
      <c r="G25" s="9"/>
      <c r="H25" s="9"/>
      <c r="I25" s="9"/>
      <c r="J25" s="9"/>
      <c r="K25" s="9"/>
      <c r="L25" s="9"/>
      <c r="M25" s="9"/>
    </row>
    <row r="26" spans="1:13" x14ac:dyDescent="0.2">
      <c r="A26" s="9"/>
      <c r="B26" s="9"/>
      <c r="C26" s="9"/>
      <c r="D26" s="9"/>
      <c r="E26" s="9"/>
      <c r="F26" s="9"/>
      <c r="G26" s="9"/>
      <c r="H26" s="9"/>
      <c r="I26" s="9"/>
      <c r="J26" s="9"/>
      <c r="K26" s="9"/>
      <c r="L26" s="9"/>
      <c r="M26" s="9"/>
    </row>
    <row r="27" spans="1:13" x14ac:dyDescent="0.2">
      <c r="A27" s="9"/>
      <c r="B27" s="9"/>
      <c r="C27" s="9"/>
      <c r="D27" s="9"/>
      <c r="E27" s="9"/>
      <c r="F27" s="9"/>
      <c r="G27" s="9"/>
      <c r="H27" s="9"/>
      <c r="I27" s="9"/>
      <c r="J27" s="9"/>
      <c r="K27" s="9"/>
      <c r="L27" s="9"/>
      <c r="M27" s="9"/>
    </row>
    <row r="28" spans="1:13" x14ac:dyDescent="0.2">
      <c r="A28" s="9"/>
      <c r="B28" s="9"/>
      <c r="C28" s="9"/>
      <c r="D28" s="9"/>
      <c r="E28" s="9"/>
      <c r="F28" s="9"/>
      <c r="G28" s="9"/>
      <c r="H28" s="9"/>
      <c r="I28" s="9"/>
      <c r="J28" s="9"/>
      <c r="K28" s="9"/>
      <c r="L28" s="9"/>
      <c r="M28" s="9"/>
    </row>
    <row r="29" spans="1:13" x14ac:dyDescent="0.2">
      <c r="A29" s="9"/>
      <c r="B29" s="9"/>
      <c r="C29" s="9"/>
      <c r="D29" s="9"/>
      <c r="E29" s="9"/>
      <c r="F29" s="9"/>
      <c r="G29" s="9"/>
      <c r="H29" s="9"/>
      <c r="I29" s="9"/>
      <c r="J29" s="9"/>
      <c r="K29" s="9"/>
      <c r="L29" s="9"/>
      <c r="M29" s="9"/>
    </row>
    <row r="30" spans="1:13" x14ac:dyDescent="0.2">
      <c r="A30" s="9"/>
      <c r="B30" s="9"/>
      <c r="C30" s="9"/>
      <c r="D30" s="9"/>
      <c r="E30" s="9"/>
      <c r="F30" s="9"/>
      <c r="G30" s="9"/>
      <c r="H30" s="9"/>
      <c r="I30" s="9"/>
      <c r="J30" s="9"/>
      <c r="K30" s="9"/>
      <c r="L30" s="9"/>
      <c r="M30" s="9"/>
    </row>
    <row r="31" spans="1:13" x14ac:dyDescent="0.2">
      <c r="A31" s="9"/>
      <c r="B31" s="9"/>
      <c r="C31" s="9"/>
      <c r="D31" s="9"/>
      <c r="E31" s="9"/>
      <c r="F31" s="9"/>
      <c r="G31" s="9"/>
      <c r="H31" s="9"/>
      <c r="I31" s="9"/>
      <c r="J31" s="9"/>
      <c r="K31" s="9"/>
      <c r="L31" s="9"/>
      <c r="M31" s="9"/>
    </row>
    <row r="32" spans="1:13" x14ac:dyDescent="0.2">
      <c r="A32" s="9"/>
      <c r="B32" s="9"/>
      <c r="C32" s="9"/>
      <c r="D32" s="9"/>
      <c r="E32" s="9"/>
      <c r="F32" s="9"/>
      <c r="G32" s="9"/>
      <c r="H32" s="9"/>
      <c r="I32" s="9"/>
      <c r="J32" s="9"/>
      <c r="K32" s="9"/>
      <c r="L32" s="9"/>
      <c r="M32" s="9"/>
    </row>
    <row r="33" spans="1:13" x14ac:dyDescent="0.2">
      <c r="A33" s="9"/>
      <c r="B33" s="9"/>
      <c r="C33" s="9"/>
      <c r="D33" s="9"/>
      <c r="E33" s="9"/>
      <c r="F33" s="9"/>
      <c r="G33" s="9"/>
      <c r="H33" s="9"/>
      <c r="I33" s="9"/>
      <c r="J33" s="9"/>
      <c r="K33" s="9"/>
      <c r="L33" s="9"/>
      <c r="M33" s="9"/>
    </row>
    <row r="34" spans="1:13" x14ac:dyDescent="0.2">
      <c r="A34" s="9"/>
      <c r="B34" s="9"/>
      <c r="C34" s="9"/>
      <c r="D34" s="9"/>
      <c r="E34" s="9"/>
      <c r="F34" s="9"/>
      <c r="G34" s="9"/>
      <c r="H34" s="9"/>
      <c r="I34" s="9"/>
      <c r="J34" s="9"/>
      <c r="K34" s="9"/>
      <c r="L34" s="9"/>
      <c r="M34" s="9"/>
    </row>
    <row r="35" spans="1:13" ht="14.25" customHeight="1" x14ac:dyDescent="0.2">
      <c r="A35" s="302" t="str">
        <f>SUMARNA_TABULKA!B2</f>
        <v>1. Vodcovstvo</v>
      </c>
      <c r="B35" s="302">
        <f>SUMARNA_TABULKA!C2</f>
        <v>1.1000000000000001</v>
      </c>
      <c r="C35" s="302" t="str">
        <f>SUMARNA_TABULKA!D2</f>
        <v>Poskytnutie smerovania organizácie rozvíjaním jej poslania, vízie a hodnôt</v>
      </c>
      <c r="D35" s="303" t="e">
        <f>SUMARNA_TABULKA!J2</f>
        <v>#N/A</v>
      </c>
      <c r="E35" s="302">
        <f>IFERROR(D35,1)</f>
        <v>1</v>
      </c>
      <c r="F35" s="302">
        <f>(1-E35)*100</f>
        <v>0</v>
      </c>
      <c r="G35" s="302"/>
      <c r="H35" s="302"/>
      <c r="I35" s="302"/>
      <c r="J35" s="302"/>
      <c r="K35" s="302"/>
      <c r="L35" s="303"/>
      <c r="M35" s="303"/>
    </row>
    <row r="36" spans="1:13" ht="14.25" customHeight="1" x14ac:dyDescent="0.2">
      <c r="A36" s="302" t="str">
        <f>SUMARNA_TABULKA!B3</f>
        <v>1. Vodcovstvo</v>
      </c>
      <c r="B36" s="302">
        <f>SUMARNA_TABULKA!C3</f>
        <v>1.2</v>
      </c>
      <c r="C36" s="302" t="str">
        <f>SUMARNA_TABULKA!D3</f>
        <v>Riadenie organizácie, jej výkonnosti a trvalého zlepšovania</v>
      </c>
      <c r="D36" s="303" t="e">
        <f>SUMARNA_TABULKA!J3</f>
        <v>#N/A</v>
      </c>
      <c r="E36" s="302">
        <f t="shared" ref="E36:E62" si="0">IFERROR(D36,1)</f>
        <v>1</v>
      </c>
      <c r="F36" s="302">
        <f t="shared" ref="F36:F62" si="1">(1-E36)*100</f>
        <v>0</v>
      </c>
      <c r="G36" s="302"/>
      <c r="H36" s="302"/>
      <c r="I36" s="302"/>
      <c r="J36" s="302"/>
      <c r="K36" s="302"/>
      <c r="L36" s="303"/>
      <c r="M36" s="303"/>
    </row>
    <row r="37" spans="1:13" ht="14.25" customHeight="1" x14ac:dyDescent="0.2">
      <c r="A37" s="302" t="str">
        <f>SUMARNA_TABULKA!B4</f>
        <v>1. Vodcovstvo</v>
      </c>
      <c r="B37" s="302">
        <f>SUMARNA_TABULKA!C4</f>
        <v>1.3</v>
      </c>
      <c r="C37" s="302" t="str">
        <f>SUMARNA_TABULKA!D4</f>
        <v>Inšpirácia, motivácia a podporovanie zamestnancov v organizácii a pôsobenie ako vzor správania</v>
      </c>
      <c r="D37" s="303" t="e">
        <f>SUMARNA_TABULKA!J4</f>
        <v>#N/A</v>
      </c>
      <c r="E37" s="302">
        <f t="shared" si="0"/>
        <v>1</v>
      </c>
      <c r="F37" s="302">
        <f t="shared" si="1"/>
        <v>0</v>
      </c>
      <c r="G37" s="302"/>
      <c r="H37" s="302"/>
      <c r="I37" s="302"/>
      <c r="J37" s="302"/>
      <c r="K37" s="302"/>
      <c r="L37" s="303"/>
      <c r="M37" s="303"/>
    </row>
    <row r="38" spans="1:13" ht="14.25" customHeight="1" x14ac:dyDescent="0.2">
      <c r="A38" s="302" t="str">
        <f>SUMARNA_TABULKA!B5</f>
        <v>1. Vodcovstvo</v>
      </c>
      <c r="B38" s="302">
        <f>SUMARNA_TABULKA!C5</f>
        <v>1.4</v>
      </c>
      <c r="C38" s="302" t="str">
        <f>SUMARNA_TABULKA!D5</f>
        <v>Riadenie efektívnych vzťahov s politickými autoritami a inými zainteresovanými stranami</v>
      </c>
      <c r="D38" s="303" t="e">
        <f>SUMARNA_TABULKA!J5</f>
        <v>#N/A</v>
      </c>
      <c r="E38" s="302">
        <f t="shared" si="0"/>
        <v>1</v>
      </c>
      <c r="F38" s="302">
        <f t="shared" si="1"/>
        <v>0</v>
      </c>
      <c r="G38" s="302"/>
      <c r="H38" s="302"/>
      <c r="I38" s="302"/>
      <c r="J38" s="302"/>
      <c r="K38" s="302"/>
      <c r="L38" s="303"/>
      <c r="M38" s="303"/>
    </row>
    <row r="39" spans="1:13" ht="14.25" customHeight="1" x14ac:dyDescent="0.2">
      <c r="A39" s="302" t="str">
        <f>SUMARNA_TABULKA!B6</f>
        <v>2. Stratégia a
   plánovanie</v>
      </c>
      <c r="B39" s="302">
        <f>SUMARNA_TABULKA!C6</f>
        <v>2.1</v>
      </c>
      <c r="C39" s="302" t="str">
        <f>SUMARNA_TABULKA!D6</f>
        <v>Identifikovanie potrieb a 
očakávaní zainteresovaných
strán, vonkajšieho prostredia a relevantných manažérskych informácií</v>
      </c>
      <c r="D39" s="303" t="e">
        <f>SUMARNA_TABULKA!J6</f>
        <v>#N/A</v>
      </c>
      <c r="E39" s="302">
        <f t="shared" si="0"/>
        <v>1</v>
      </c>
      <c r="F39" s="302">
        <f t="shared" si="1"/>
        <v>0</v>
      </c>
      <c r="G39" s="302"/>
      <c r="H39" s="302"/>
      <c r="I39" s="302"/>
      <c r="J39" s="302"/>
      <c r="K39" s="302"/>
      <c r="L39" s="303"/>
      <c r="M39" s="303"/>
    </row>
    <row r="40" spans="1:13" ht="14.25" customHeight="1" x14ac:dyDescent="0.2">
      <c r="A40" s="302" t="str">
        <f>SUMARNA_TABULKA!B7</f>
        <v>2. Stratégia a
   plánovanie</v>
      </c>
      <c r="B40" s="302">
        <f>SUMARNA_TABULKA!C7</f>
        <v>2.2000000000000002</v>
      </c>
      <c r="C40" s="302" t="str">
        <f>SUMARNA_TABULKA!D7</f>
        <v>Vytvorenie stratégie a plánov berúc do úvahy všetky zhromaždené informácie</v>
      </c>
      <c r="D40" s="303" t="e">
        <f>SUMARNA_TABULKA!J7</f>
        <v>#N/A</v>
      </c>
      <c r="E40" s="302">
        <f t="shared" si="0"/>
        <v>1</v>
      </c>
      <c r="F40" s="302">
        <f t="shared" si="1"/>
        <v>0</v>
      </c>
      <c r="G40" s="302"/>
      <c r="H40" s="302"/>
      <c r="I40" s="302"/>
      <c r="J40" s="302"/>
      <c r="K40" s="302"/>
      <c r="L40" s="303"/>
      <c r="M40" s="303"/>
    </row>
    <row r="41" spans="1:13" ht="14.25" customHeight="1" x14ac:dyDescent="0.2">
      <c r="A41" s="302" t="str">
        <f>SUMARNA_TABULKA!B8</f>
        <v>2. Stratégia a
   plánovanie</v>
      </c>
      <c r="B41" s="302">
        <f>SUMARNA_TABULKA!C8</f>
        <v>2.2999999999999998</v>
      </c>
      <c r="C41" s="302" t="str">
        <f>SUMARNA_TABULKA!D8</f>
        <v>Komunikovanie, implementovanie a revidovanie stratégie a plánov</v>
      </c>
      <c r="D41" s="303" t="e">
        <f>SUMARNA_TABULKA!J8</f>
        <v>#N/A</v>
      </c>
      <c r="E41" s="302">
        <f t="shared" si="0"/>
        <v>1</v>
      </c>
      <c r="F41" s="302">
        <f t="shared" si="1"/>
        <v>0</v>
      </c>
      <c r="G41" s="302"/>
      <c r="H41" s="302" t="s">
        <v>28</v>
      </c>
      <c r="I41" s="302"/>
      <c r="J41" s="302"/>
      <c r="K41" s="302"/>
      <c r="L41" s="302"/>
      <c r="M41" s="303">
        <f>AVERAGE(F35:F38)</f>
        <v>0</v>
      </c>
    </row>
    <row r="42" spans="1:13" ht="14.25" customHeight="1" x14ac:dyDescent="0.2">
      <c r="A42" s="302" t="str">
        <f>SUMARNA_TABULKA!B9</f>
        <v>2. Stratégia a
   plánovanie</v>
      </c>
      <c r="B42" s="302">
        <f>SUMARNA_TABULKA!C9</f>
        <v>2.4</v>
      </c>
      <c r="C42" s="302" t="str">
        <f>SUMARNA_TABULKA!D9</f>
        <v>Riadenie zmien a inovácií s cieľom zabezpečiť agilnosť a pružnosť organizácie</v>
      </c>
      <c r="D42" s="303" t="e">
        <f>SUMARNA_TABULKA!J9</f>
        <v>#N/A</v>
      </c>
      <c r="E42" s="302">
        <f t="shared" si="0"/>
        <v>1</v>
      </c>
      <c r="F42" s="302">
        <f t="shared" si="1"/>
        <v>0</v>
      </c>
      <c r="G42" s="302"/>
      <c r="H42" s="302" t="s">
        <v>361</v>
      </c>
      <c r="I42" s="302"/>
      <c r="J42" s="302"/>
      <c r="K42" s="302"/>
      <c r="L42" s="302"/>
      <c r="M42" s="303">
        <f>AVERAGE(F39:F42)</f>
        <v>0</v>
      </c>
    </row>
    <row r="43" spans="1:13" ht="14.25" customHeight="1" x14ac:dyDescent="0.2">
      <c r="A43" s="302" t="str">
        <f>SUMARNA_TABULKA!B10</f>
        <v>3. Zamestnanci</v>
      </c>
      <c r="B43" s="302">
        <f>SUMARNA_TABULKA!C10</f>
        <v>3.1</v>
      </c>
      <c r="C43" s="302" t="str">
        <f>SUMARNA_TABULKA!D10</f>
        <v>Riadenie a zlepšovanie ľudských zdrojov za účelom podpory stratégie organizácie</v>
      </c>
      <c r="D43" s="303" t="e">
        <f>SUMARNA_TABULKA!J10</f>
        <v>#N/A</v>
      </c>
      <c r="E43" s="302">
        <f t="shared" si="0"/>
        <v>1</v>
      </c>
      <c r="F43" s="302">
        <f t="shared" si="1"/>
        <v>0</v>
      </c>
      <c r="G43" s="302"/>
      <c r="H43" s="302" t="s">
        <v>66</v>
      </c>
      <c r="I43" s="302"/>
      <c r="J43" s="302"/>
      <c r="K43" s="302"/>
      <c r="L43" s="302"/>
      <c r="M43" s="303">
        <f>AVERAGE(F43:F45)</f>
        <v>0</v>
      </c>
    </row>
    <row r="44" spans="1:13" ht="14.25" customHeight="1" x14ac:dyDescent="0.2">
      <c r="A44" s="302" t="str">
        <f>SUMARNA_TABULKA!B11</f>
        <v>3. Zamestnanci</v>
      </c>
      <c r="B44" s="302">
        <f>SUMARNA_TABULKA!C11</f>
        <v>3.2</v>
      </c>
      <c r="C44" s="302" t="str">
        <f>SUMARNA_TABULKA!D11</f>
        <v>Rozvíjanie a riadenie kompetentnosti zamestnancov</v>
      </c>
      <c r="D44" s="303" t="e">
        <f>SUMARNA_TABULKA!J11</f>
        <v>#N/A</v>
      </c>
      <c r="E44" s="302">
        <f t="shared" si="0"/>
        <v>1</v>
      </c>
      <c r="F44" s="302">
        <f t="shared" si="1"/>
        <v>0</v>
      </c>
      <c r="G44" s="302"/>
      <c r="H44" s="302" t="s">
        <v>150</v>
      </c>
      <c r="I44" s="302"/>
      <c r="J44" s="302"/>
      <c r="K44" s="302"/>
      <c r="L44" s="302"/>
      <c r="M44" s="303">
        <f>AVERAGE(F46:F51)</f>
        <v>0</v>
      </c>
    </row>
    <row r="45" spans="1:13" ht="14.25" customHeight="1" x14ac:dyDescent="0.2">
      <c r="A45" s="302" t="str">
        <f>SUMARNA_TABULKA!B12</f>
        <v>3. Zamestnanci</v>
      </c>
      <c r="B45" s="302">
        <f>SUMARNA_TABULKA!C12</f>
        <v>3.3</v>
      </c>
      <c r="C45" s="302" t="str">
        <f>SUMARNA_TABULKA!D12</f>
        <v>Zapájanie a splnomocňovanie zamestnancov a podporovanie ich osobného záujmu a prospechu</v>
      </c>
      <c r="D45" s="303" t="e">
        <f>SUMARNA_TABULKA!J12</f>
        <v>#N/A</v>
      </c>
      <c r="E45" s="302">
        <f t="shared" si="0"/>
        <v>1</v>
      </c>
      <c r="F45" s="302">
        <f t="shared" si="1"/>
        <v>0</v>
      </c>
      <c r="G45" s="302"/>
      <c r="H45" s="302" t="s">
        <v>160</v>
      </c>
      <c r="I45" s="302"/>
      <c r="J45" s="302"/>
      <c r="K45" s="302"/>
      <c r="L45" s="302"/>
      <c r="M45" s="303">
        <f>AVERAGE(F52:F54)</f>
        <v>0</v>
      </c>
    </row>
    <row r="46" spans="1:13" ht="14.25" customHeight="1" x14ac:dyDescent="0.2">
      <c r="A46" s="302" t="str">
        <f>SUMARNA_TABULKA!B13</f>
        <v>4. Partnerstvá a zdroje</v>
      </c>
      <c r="B46" s="302">
        <f>SUMARNA_TABULKA!C13</f>
        <v>4.0999999999999996</v>
      </c>
      <c r="C46" s="302" t="str">
        <f>SUMARNA_TABULKA!D13</f>
        <v>Vytvorenie a riadenie partnerstiev s relevantnými organizáciami</v>
      </c>
      <c r="D46" s="303" t="e">
        <f>SUMARNA_TABULKA!J13</f>
        <v>#N/A</v>
      </c>
      <c r="E46" s="302">
        <f t="shared" si="0"/>
        <v>1</v>
      </c>
      <c r="F46" s="302">
        <f t="shared" si="1"/>
        <v>0</v>
      </c>
      <c r="G46" s="302"/>
      <c r="H46" s="302" t="s">
        <v>166</v>
      </c>
      <c r="I46" s="302"/>
      <c r="J46" s="302"/>
      <c r="K46" s="302"/>
      <c r="L46" s="302"/>
      <c r="M46" s="303">
        <f>AVERAGE(F55:F56)</f>
        <v>0</v>
      </c>
    </row>
    <row r="47" spans="1:13" ht="14.25" customHeight="1" x14ac:dyDescent="0.2">
      <c r="A47" s="302" t="str">
        <f>SUMARNA_TABULKA!B14</f>
        <v>4. Partnerstvá a zdroje</v>
      </c>
      <c r="B47" s="302">
        <f>SUMARNA_TABULKA!C14</f>
        <v>4.2</v>
      </c>
      <c r="C47" s="302" t="str">
        <f>SUMARNA_TABULKA!D14</f>
        <v>Spolupráca s občanmi a občianskymi združeniami</v>
      </c>
      <c r="D47" s="303" t="e">
        <f>SUMARNA_TABULKA!J14</f>
        <v>#N/A</v>
      </c>
      <c r="E47" s="302">
        <f t="shared" si="0"/>
        <v>1</v>
      </c>
      <c r="F47" s="302">
        <f t="shared" si="1"/>
        <v>0</v>
      </c>
      <c r="G47" s="302"/>
      <c r="H47" s="302" t="s">
        <v>75</v>
      </c>
      <c r="I47" s="302"/>
      <c r="J47" s="302"/>
      <c r="K47" s="302"/>
      <c r="L47" s="302"/>
      <c r="M47" s="303">
        <f>AVERAGE(F57:F58)</f>
        <v>0</v>
      </c>
    </row>
    <row r="48" spans="1:13" ht="14.25" customHeight="1" x14ac:dyDescent="0.2">
      <c r="A48" s="302" t="str">
        <f>SUMARNA_TABULKA!B15</f>
        <v>4. Partnerstvá a zdroje</v>
      </c>
      <c r="B48" s="302">
        <f>SUMARNA_TABULKA!C15</f>
        <v>4.3</v>
      </c>
      <c r="C48" s="302" t="str">
        <f>SUMARNA_TABULKA!D15</f>
        <v>Riadenie financií</v>
      </c>
      <c r="D48" s="303" t="e">
        <f>SUMARNA_TABULKA!J15</f>
        <v>#N/A</v>
      </c>
      <c r="E48" s="302">
        <f t="shared" si="0"/>
        <v>1</v>
      </c>
      <c r="F48" s="302">
        <f t="shared" si="1"/>
        <v>0</v>
      </c>
      <c r="G48" s="302"/>
      <c r="H48" s="302" t="s">
        <v>168</v>
      </c>
      <c r="I48" s="302"/>
      <c r="J48" s="302"/>
      <c r="K48" s="302"/>
      <c r="L48" s="302"/>
      <c r="M48" s="303">
        <f>AVERAGE(F59:F60)</f>
        <v>0</v>
      </c>
    </row>
    <row r="49" spans="1:13" ht="14.25" customHeight="1" x14ac:dyDescent="0.2">
      <c r="A49" s="302" t="str">
        <f>SUMARNA_TABULKA!B16</f>
        <v>4. Partnerstvá a zdroje</v>
      </c>
      <c r="B49" s="302">
        <f>SUMARNA_TABULKA!C16</f>
        <v>4.4000000000000004</v>
      </c>
      <c r="C49" s="302" t="str">
        <f>SUMARNA_TABULKA!D16</f>
        <v>Riadenie informácií a vedomostí</v>
      </c>
      <c r="D49" s="303" t="e">
        <f>SUMARNA_TABULKA!J16</f>
        <v>#N/A</v>
      </c>
      <c r="E49" s="302">
        <f t="shared" si="0"/>
        <v>1</v>
      </c>
      <c r="F49" s="302">
        <f t="shared" si="1"/>
        <v>0</v>
      </c>
      <c r="G49" s="302"/>
      <c r="H49" s="302" t="s">
        <v>127</v>
      </c>
      <c r="I49" s="302"/>
      <c r="J49" s="302"/>
      <c r="K49" s="302"/>
      <c r="L49" s="302"/>
      <c r="M49" s="303">
        <f>AVERAGE(F61:F62)</f>
        <v>0</v>
      </c>
    </row>
    <row r="50" spans="1:13" ht="14.25" customHeight="1" x14ac:dyDescent="0.2">
      <c r="A50" s="302" t="str">
        <f>SUMARNA_TABULKA!B17</f>
        <v>4. Partnerstvá a zdroje</v>
      </c>
      <c r="B50" s="302">
        <f>SUMARNA_TABULKA!C17</f>
        <v>4.5</v>
      </c>
      <c r="C50" s="302" t="str">
        <f>SUMARNA_TABULKA!D17</f>
        <v>Riadenie technológií</v>
      </c>
      <c r="D50" s="303" t="e">
        <f>SUMARNA_TABULKA!J17</f>
        <v>#N/A</v>
      </c>
      <c r="E50" s="302">
        <f t="shared" si="0"/>
        <v>1</v>
      </c>
      <c r="F50" s="302">
        <f t="shared" si="1"/>
        <v>0</v>
      </c>
      <c r="G50" s="302"/>
      <c r="H50" s="302"/>
      <c r="I50" s="302"/>
      <c r="J50" s="302"/>
      <c r="K50" s="302"/>
      <c r="L50" s="303"/>
      <c r="M50" s="303"/>
    </row>
    <row r="51" spans="1:13" ht="14.25" customHeight="1" x14ac:dyDescent="0.2">
      <c r="A51" s="302" t="str">
        <f>SUMARNA_TABULKA!B18</f>
        <v>4. Partnerstvá a zdroje</v>
      </c>
      <c r="B51" s="302">
        <f>SUMARNA_TABULKA!C18</f>
        <v>4.5999999999999996</v>
      </c>
      <c r="C51" s="302" t="str">
        <f>SUMARNA_TABULKA!D18</f>
        <v>Riadenie zariadení</v>
      </c>
      <c r="D51" s="303" t="e">
        <f>SUMARNA_TABULKA!J18</f>
        <v>#N/A</v>
      </c>
      <c r="E51" s="302">
        <f t="shared" si="0"/>
        <v>1</v>
      </c>
      <c r="F51" s="302">
        <f t="shared" si="1"/>
        <v>0</v>
      </c>
      <c r="G51" s="302"/>
      <c r="H51" s="302"/>
      <c r="I51" s="302"/>
      <c r="J51" s="302"/>
      <c r="K51" s="302"/>
      <c r="L51" s="303"/>
      <c r="M51" s="303"/>
    </row>
    <row r="52" spans="1:13" ht="14.25" customHeight="1" x14ac:dyDescent="0.2">
      <c r="A52" s="302" t="str">
        <f>SUMARNA_TABULKA!B19</f>
        <v>5. Procesy</v>
      </c>
      <c r="B52" s="302">
        <f>SUMARNA_TABULKA!C19</f>
        <v>5.0999999999999996</v>
      </c>
      <c r="C52" s="302" t="str">
        <f>SUMARNA_TABULKA!D19</f>
        <v>Navrhovanie a riadenie procesov s cieľom zvyšovania hodnoty pre občanov a zákazníkov</v>
      </c>
      <c r="D52" s="303" t="e">
        <f>SUMARNA_TABULKA!J19</f>
        <v>#N/A</v>
      </c>
      <c r="E52" s="302">
        <f t="shared" si="0"/>
        <v>1</v>
      </c>
      <c r="F52" s="302">
        <f t="shared" si="1"/>
        <v>0</v>
      </c>
      <c r="G52" s="302"/>
      <c r="H52" s="302"/>
      <c r="I52" s="302"/>
      <c r="J52" s="302"/>
      <c r="K52" s="302"/>
      <c r="L52" s="303"/>
      <c r="M52" s="303"/>
    </row>
    <row r="53" spans="1:13" ht="14.25" customHeight="1" x14ac:dyDescent="0.2">
      <c r="A53" s="302" t="str">
        <f>SUMARNA_TABULKA!B20</f>
        <v>5. Procesy</v>
      </c>
      <c r="B53" s="302">
        <f>SUMARNA_TABULKA!C20</f>
        <v>5.2</v>
      </c>
      <c r="C53" s="302" t="str">
        <f>SUMARNA_TABULKA!D20</f>
        <v>Dodávanie produktov a služieb zákazníkom, občanom, zainteresovaným stranám a spoločnosti</v>
      </c>
      <c r="D53" s="303" t="e">
        <f>SUMARNA_TABULKA!J20</f>
        <v>#N/A</v>
      </c>
      <c r="E53" s="302">
        <f t="shared" si="0"/>
        <v>1</v>
      </c>
      <c r="F53" s="302">
        <f t="shared" si="1"/>
        <v>0</v>
      </c>
      <c r="G53" s="302"/>
      <c r="H53" s="302"/>
      <c r="I53" s="302"/>
      <c r="J53" s="302"/>
      <c r="K53" s="302"/>
      <c r="L53" s="303"/>
      <c r="M53" s="303"/>
    </row>
    <row r="54" spans="1:13" ht="14.25" customHeight="1" x14ac:dyDescent="0.2">
      <c r="A54" s="302" t="str">
        <f>SUMARNA_TABULKA!B21</f>
        <v>5. Procesy</v>
      </c>
      <c r="B54" s="302">
        <f>SUMARNA_TABULKA!C21</f>
        <v>5.3</v>
      </c>
      <c r="C54" s="302" t="str">
        <f>SUMARNA_TABULKA!D21</f>
        <v>Koordinácia procesov v celej organizácii a s inými relevantnými organizáciami</v>
      </c>
      <c r="D54" s="303" t="e">
        <f>SUMARNA_TABULKA!J21</f>
        <v>#N/A</v>
      </c>
      <c r="E54" s="302">
        <f t="shared" si="0"/>
        <v>1</v>
      </c>
      <c r="F54" s="302">
        <f t="shared" si="1"/>
        <v>0</v>
      </c>
      <c r="G54" s="302"/>
      <c r="H54" s="302"/>
      <c r="I54" s="302"/>
      <c r="J54" s="302"/>
      <c r="K54" s="302"/>
      <c r="L54" s="303"/>
      <c r="M54" s="303"/>
    </row>
    <row r="55" spans="1:13" ht="14.25" customHeight="1" x14ac:dyDescent="0.2">
      <c r="A55" s="302" t="str">
        <f>SUMARNA_TABULKA!B22</f>
        <v>6. Výsledky orientované na občana/zákazníka</v>
      </c>
      <c r="B55" s="302">
        <f>SUMARNA_TABULKA!C22</f>
        <v>6.1</v>
      </c>
      <c r="C55" s="302" t="str">
        <f>SUMARNA_TABULKA!D22</f>
        <v>Meranie vnímania</v>
      </c>
      <c r="D55" s="303" t="e">
        <f>SUMARNA_TABULKA!J22</f>
        <v>#N/A</v>
      </c>
      <c r="E55" s="302">
        <f t="shared" si="0"/>
        <v>1</v>
      </c>
      <c r="F55" s="302">
        <f t="shared" si="1"/>
        <v>0</v>
      </c>
      <c r="G55" s="302"/>
      <c r="H55" s="302"/>
      <c r="I55" s="302"/>
      <c r="J55" s="302"/>
      <c r="K55" s="302"/>
      <c r="L55" s="303"/>
      <c r="M55" s="303"/>
    </row>
    <row r="56" spans="1:13" ht="14.25" customHeight="1" x14ac:dyDescent="0.2">
      <c r="A56" s="302" t="str">
        <f>SUMARNA_TABULKA!B23</f>
        <v>6. Výsledky orientované na občana/zákazníka</v>
      </c>
      <c r="B56" s="302">
        <f>SUMARNA_TABULKA!C23</f>
        <v>6.2</v>
      </c>
      <c r="C56" s="302" t="str">
        <f>SUMARNA_TABULKA!D23</f>
        <v>Meranie výkonnosti</v>
      </c>
      <c r="D56" s="303" t="e">
        <f>SUMARNA_TABULKA!J23</f>
        <v>#N/A</v>
      </c>
      <c r="E56" s="302">
        <f t="shared" si="0"/>
        <v>1</v>
      </c>
      <c r="F56" s="302">
        <f t="shared" si="1"/>
        <v>0</v>
      </c>
      <c r="G56" s="302"/>
      <c r="H56" s="302"/>
      <c r="I56" s="302"/>
      <c r="J56" s="302"/>
      <c r="K56" s="302"/>
      <c r="L56" s="303"/>
      <c r="M56" s="303"/>
    </row>
    <row r="57" spans="1:13" ht="14.25" customHeight="1" x14ac:dyDescent="0.2">
      <c r="A57" s="302" t="str">
        <f>SUMARNA_TABULKA!B24</f>
        <v>7. Výsledky vo vzťahu k zamestnancom</v>
      </c>
      <c r="B57" s="302">
        <f>SUMARNA_TABULKA!C24</f>
        <v>7.1</v>
      </c>
      <c r="C57" s="302" t="str">
        <f>SUMARNA_TABULKA!D24</f>
        <v>Meranie vnímania</v>
      </c>
      <c r="D57" s="303" t="e">
        <f>SUMARNA_TABULKA!J24</f>
        <v>#N/A</v>
      </c>
      <c r="E57" s="302">
        <f t="shared" si="0"/>
        <v>1</v>
      </c>
      <c r="F57" s="302">
        <f t="shared" si="1"/>
        <v>0</v>
      </c>
      <c r="G57" s="302"/>
      <c r="H57" s="302"/>
      <c r="I57" s="302"/>
      <c r="J57" s="302"/>
      <c r="K57" s="302"/>
      <c r="L57" s="303"/>
      <c r="M57" s="303"/>
    </row>
    <row r="58" spans="1:13" ht="14.25" customHeight="1" x14ac:dyDescent="0.2">
      <c r="A58" s="302" t="str">
        <f>SUMARNA_TABULKA!B25</f>
        <v>7. Výsledky vo vzťahu k zamestnancom</v>
      </c>
      <c r="B58" s="302">
        <f>SUMARNA_TABULKA!C25</f>
        <v>7.2</v>
      </c>
      <c r="C58" s="302" t="str">
        <f>SUMARNA_TABULKA!D25</f>
        <v>Meranie výkonnosti</v>
      </c>
      <c r="D58" s="303" t="e">
        <f>SUMARNA_TABULKA!J25</f>
        <v>#N/A</v>
      </c>
      <c r="E58" s="302">
        <f t="shared" si="0"/>
        <v>1</v>
      </c>
      <c r="F58" s="302">
        <f t="shared" si="1"/>
        <v>0</v>
      </c>
      <c r="G58" s="302"/>
      <c r="H58" s="302"/>
      <c r="I58" s="302"/>
      <c r="J58" s="302"/>
      <c r="K58" s="302"/>
      <c r="L58" s="303"/>
      <c r="M58" s="303"/>
    </row>
    <row r="59" spans="1:13" ht="14.25" customHeight="1" x14ac:dyDescent="0.2">
      <c r="A59" s="302" t="str">
        <f>SUMARNA_TABULKA!B26</f>
        <v>8. Výsledky vo vzťahu k spoločenskej zodpovednosti</v>
      </c>
      <c r="B59" s="302">
        <f>SUMARNA_TABULKA!C26</f>
        <v>8.1</v>
      </c>
      <c r="C59" s="302" t="str">
        <f>SUMARNA_TABULKA!D26</f>
        <v>Meranie vnímania</v>
      </c>
      <c r="D59" s="303" t="e">
        <f>SUMARNA_TABULKA!J26</f>
        <v>#N/A</v>
      </c>
      <c r="E59" s="302">
        <f t="shared" si="0"/>
        <v>1</v>
      </c>
      <c r="F59" s="302">
        <f t="shared" si="1"/>
        <v>0</v>
      </c>
      <c r="G59" s="302"/>
      <c r="H59" s="302"/>
      <c r="I59" s="302"/>
      <c r="J59" s="302"/>
      <c r="K59" s="302"/>
      <c r="L59" s="303"/>
      <c r="M59" s="303"/>
    </row>
    <row r="60" spans="1:13" ht="14.25" customHeight="1" x14ac:dyDescent="0.2">
      <c r="A60" s="302" t="str">
        <f>SUMARNA_TABULKA!B27</f>
        <v>8. Výsledky vo vzťahu k spoločenskej zodpovednosti</v>
      </c>
      <c r="B60" s="302">
        <f>SUMARNA_TABULKA!C27</f>
        <v>8.1999999999999993</v>
      </c>
      <c r="C60" s="302" t="str">
        <f>SUMARNA_TABULKA!D27</f>
        <v>Meranie výkonnosti</v>
      </c>
      <c r="D60" s="303" t="e">
        <f>SUMARNA_TABULKA!J27</f>
        <v>#N/A</v>
      </c>
      <c r="E60" s="302">
        <f t="shared" si="0"/>
        <v>1</v>
      </c>
      <c r="F60" s="302">
        <f t="shared" si="1"/>
        <v>0</v>
      </c>
      <c r="G60" s="302"/>
      <c r="H60" s="302"/>
      <c r="I60" s="302"/>
      <c r="J60" s="302"/>
      <c r="K60" s="302"/>
      <c r="L60" s="303"/>
      <c r="M60" s="303"/>
    </row>
    <row r="61" spans="1:13" ht="14.25" customHeight="1" x14ac:dyDescent="0.2">
      <c r="A61" s="302" t="str">
        <f>SUMARNA_TABULKA!B28</f>
        <v>9. Kľúčové výsledky výkonnosti</v>
      </c>
      <c r="B61" s="302">
        <f>SUMARNA_TABULKA!C28</f>
        <v>9.1</v>
      </c>
      <c r="C61" s="302" t="str">
        <f>SUMARNA_TABULKA!D28</f>
        <v>Externé výsledky: výstupy a verejná hodnota</v>
      </c>
      <c r="D61" s="303" t="e">
        <f>SUMARNA_TABULKA!J28</f>
        <v>#N/A</v>
      </c>
      <c r="E61" s="302">
        <f t="shared" si="0"/>
        <v>1</v>
      </c>
      <c r="F61" s="302">
        <f t="shared" si="1"/>
        <v>0</v>
      </c>
      <c r="G61" s="302"/>
      <c r="H61" s="302"/>
      <c r="I61" s="302"/>
      <c r="J61" s="302"/>
      <c r="K61" s="302"/>
      <c r="L61" s="303"/>
      <c r="M61" s="303"/>
    </row>
    <row r="62" spans="1:13" ht="14.25" customHeight="1" x14ac:dyDescent="0.2">
      <c r="A62" s="302" t="str">
        <f>SUMARNA_TABULKA!B29</f>
        <v>9. Kľúčové výsledky výkonnosti</v>
      </c>
      <c r="B62" s="302">
        <f>SUMARNA_TABULKA!C29</f>
        <v>9.1999999999999993</v>
      </c>
      <c r="C62" s="302" t="str">
        <f>SUMARNA_TABULKA!D29</f>
        <v>Interné výsledky: úroveň efektívnosti</v>
      </c>
      <c r="D62" s="303" t="e">
        <f>SUMARNA_TABULKA!J29</f>
        <v>#N/A</v>
      </c>
      <c r="E62" s="302">
        <f t="shared" si="0"/>
        <v>1</v>
      </c>
      <c r="F62" s="302">
        <f t="shared" si="1"/>
        <v>0</v>
      </c>
      <c r="G62" s="302"/>
      <c r="H62" s="302"/>
      <c r="I62" s="302"/>
      <c r="J62" s="302"/>
      <c r="K62" s="302"/>
      <c r="L62" s="303"/>
      <c r="M62" s="303"/>
    </row>
    <row r="63" spans="1:13" x14ac:dyDescent="0.2">
      <c r="A63" s="20"/>
      <c r="B63" s="20"/>
      <c r="C63" s="20"/>
      <c r="E63" s="20"/>
    </row>
    <row r="64" spans="1:13" x14ac:dyDescent="0.2">
      <c r="A64" s="20"/>
      <c r="B64" s="20"/>
      <c r="C64" s="20"/>
      <c r="E64" s="20"/>
    </row>
  </sheetData>
  <sheetProtection algorithmName="SHA-512" hashValue="ZUcJPMuS7LxBLqKbPvnJKMEAW2uE7okk6EtKZArbz2eTmc9vgwmVr42nG/rNOqIqJjhPUIivk95AQUgIMHVwwQ==" saltValue="xc4GWaFYRSrc7AnyhPSVKw==" spinCount="100000" sheet="1" objects="1" scenarios="1" selectLockedCells="1"/>
  <printOptions horizontalCentered="1" verticalCentered="1"/>
  <pageMargins left="0.7" right="0.7" top="0.75" bottom="0.75" header="0.3" footer="0.3"/>
  <pageSetup paperSize="9" orientation="landscape" r:id="rId1"/>
  <headerFooter>
    <oddHeader>&amp;C&amp;"Tahoma,Bold"&amp;K00-047Hodnotenie podľa kritérií CAF</oddHeader>
    <oddFooter>&amp;C&amp;K00-049EASY CAF Tool</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5B03-7FFB-439F-AFFC-F02DB6BA1AC3}">
  <dimension ref="A1:XFC160"/>
  <sheetViews>
    <sheetView showGridLines="0" view="pageLayout" zoomScaleNormal="130" zoomScaleSheetLayoutView="115" workbookViewId="0"/>
  </sheetViews>
  <sheetFormatPr defaultColWidth="0" defaultRowHeight="14.25" zeroHeight="1" x14ac:dyDescent="0.2"/>
  <cols>
    <col min="1" max="13" width="9" customWidth="1"/>
    <col min="14" max="14" width="5.5" customWidth="1"/>
    <col min="15" max="65" width="0" hidden="1" customWidth="1"/>
    <col min="66" max="16383" width="9" hidden="1"/>
    <col min="16384" max="16384" width="1.75" hidden="1" customWidth="1"/>
  </cols>
  <sheetData>
    <row r="1" spans="1:13" x14ac:dyDescent="0.2">
      <c r="A1" s="46"/>
      <c r="B1" s="46"/>
      <c r="C1" s="46"/>
      <c r="D1" s="46"/>
      <c r="E1" s="46"/>
    </row>
    <row r="2" spans="1:13" x14ac:dyDescent="0.2">
      <c r="A2" s="46"/>
      <c r="B2" s="49"/>
      <c r="C2" s="49"/>
      <c r="D2" s="49"/>
      <c r="E2" s="49"/>
      <c r="F2" s="49"/>
    </row>
    <row r="3" spans="1:13" x14ac:dyDescent="0.2">
      <c r="A3" s="46"/>
      <c r="B3" s="49"/>
      <c r="C3" s="49"/>
      <c r="D3" s="49"/>
      <c r="E3" s="49"/>
      <c r="F3" s="49"/>
    </row>
    <row r="4" spans="1:13" x14ac:dyDescent="0.2">
      <c r="A4" s="46"/>
      <c r="B4" s="49"/>
      <c r="C4" s="49"/>
      <c r="D4" s="49"/>
      <c r="E4" s="49"/>
      <c r="F4" s="49"/>
    </row>
    <row r="5" spans="1:13" x14ac:dyDescent="0.2">
      <c r="A5" s="46"/>
      <c r="B5" s="49"/>
      <c r="C5" s="49"/>
      <c r="D5" s="49"/>
      <c r="E5" s="49"/>
      <c r="F5" s="49"/>
    </row>
    <row r="6" spans="1:13" x14ac:dyDescent="0.2">
      <c r="A6" s="46"/>
      <c r="B6" s="49"/>
      <c r="C6" s="49"/>
      <c r="D6" s="49"/>
      <c r="E6" s="49"/>
      <c r="F6" s="49"/>
    </row>
    <row r="7" spans="1:13" x14ac:dyDescent="0.2"/>
    <row r="8" spans="1:13" x14ac:dyDescent="0.2"/>
    <row r="9" spans="1:13" ht="34.5" x14ac:dyDescent="0.45">
      <c r="B9" s="408" t="s">
        <v>28</v>
      </c>
      <c r="C9" s="408"/>
      <c r="D9" s="408"/>
      <c r="E9" s="408"/>
    </row>
    <row r="10" spans="1:13" x14ac:dyDescent="0.2"/>
    <row r="11" spans="1:13" x14ac:dyDescent="0.2"/>
    <row r="12" spans="1:13" x14ac:dyDescent="0.2"/>
    <row r="13" spans="1:13" x14ac:dyDescent="0.2"/>
    <row r="14" spans="1:13" x14ac:dyDescent="0.2"/>
    <row r="15" spans="1:13" x14ac:dyDescent="0.2">
      <c r="A15" s="409" t="s">
        <v>29</v>
      </c>
      <c r="B15" s="410"/>
      <c r="C15" s="410"/>
      <c r="D15" s="410"/>
      <c r="E15" s="410"/>
      <c r="F15" s="410"/>
      <c r="G15" s="410"/>
      <c r="H15" s="410"/>
      <c r="J15" s="46"/>
      <c r="K15" s="46"/>
      <c r="L15" s="46"/>
      <c r="M15" s="46"/>
    </row>
    <row r="16" spans="1:13" ht="15" customHeight="1" x14ac:dyDescent="0.2">
      <c r="A16" s="410"/>
      <c r="B16" s="410"/>
      <c r="C16" s="410"/>
      <c r="D16" s="410"/>
      <c r="E16" s="410"/>
      <c r="F16" s="410"/>
      <c r="G16" s="410"/>
      <c r="H16" s="410"/>
      <c r="J16" s="407" t="s">
        <v>40</v>
      </c>
      <c r="K16" s="407"/>
      <c r="L16" s="407"/>
      <c r="M16" s="407"/>
    </row>
    <row r="17" spans="1:13" ht="14.25" customHeight="1" x14ac:dyDescent="0.2">
      <c r="A17" s="410"/>
      <c r="B17" s="410"/>
      <c r="C17" s="410"/>
      <c r="D17" s="410"/>
      <c r="E17" s="410"/>
      <c r="F17" s="410"/>
      <c r="G17" s="410"/>
      <c r="H17" s="410"/>
      <c r="J17" s="407"/>
      <c r="K17" s="407"/>
      <c r="L17" s="407"/>
      <c r="M17" s="407"/>
    </row>
    <row r="18" spans="1:13" ht="14.25" customHeight="1" x14ac:dyDescent="0.2">
      <c r="A18" s="410"/>
      <c r="B18" s="410"/>
      <c r="C18" s="410"/>
      <c r="D18" s="410"/>
      <c r="E18" s="410"/>
      <c r="F18" s="410"/>
      <c r="G18" s="410"/>
      <c r="H18" s="410"/>
      <c r="J18" s="407"/>
      <c r="K18" s="407"/>
      <c r="L18" s="407"/>
      <c r="M18" s="407"/>
    </row>
    <row r="19" spans="1:13" x14ac:dyDescent="0.2">
      <c r="A19" s="410"/>
      <c r="B19" s="410"/>
      <c r="C19" s="410"/>
      <c r="D19" s="410"/>
      <c r="E19" s="410"/>
      <c r="F19" s="410"/>
      <c r="G19" s="410"/>
      <c r="H19" s="410"/>
      <c r="J19" s="46"/>
      <c r="K19" s="46"/>
      <c r="L19" s="46"/>
      <c r="M19" s="46"/>
    </row>
    <row r="20" spans="1:13" ht="14.25" customHeight="1" x14ac:dyDescent="0.2">
      <c r="A20" s="410"/>
      <c r="B20" s="410"/>
      <c r="C20" s="410"/>
      <c r="D20" s="410"/>
      <c r="E20" s="410"/>
      <c r="F20" s="410"/>
      <c r="G20" s="410"/>
      <c r="H20" s="410"/>
      <c r="J20" s="407" t="s">
        <v>43</v>
      </c>
      <c r="K20" s="407"/>
      <c r="L20" s="407"/>
      <c r="M20" s="407"/>
    </row>
    <row r="21" spans="1:13" ht="14.25" customHeight="1" x14ac:dyDescent="0.2">
      <c r="A21" s="410"/>
      <c r="B21" s="410"/>
      <c r="C21" s="410"/>
      <c r="D21" s="410"/>
      <c r="E21" s="410"/>
      <c r="F21" s="410"/>
      <c r="G21" s="410"/>
      <c r="H21" s="410"/>
      <c r="J21" s="407"/>
      <c r="K21" s="407"/>
      <c r="L21" s="407"/>
      <c r="M21" s="407"/>
    </row>
    <row r="22" spans="1:13" ht="14.25" customHeight="1" x14ac:dyDescent="0.2">
      <c r="A22" s="410"/>
      <c r="B22" s="410"/>
      <c r="C22" s="410"/>
      <c r="D22" s="410"/>
      <c r="E22" s="410"/>
      <c r="F22" s="410"/>
      <c r="G22" s="410"/>
      <c r="H22" s="410"/>
      <c r="J22" s="407"/>
      <c r="K22" s="407"/>
      <c r="L22" s="407"/>
      <c r="M22" s="407"/>
    </row>
    <row r="23" spans="1:13" ht="14.25" customHeight="1" x14ac:dyDescent="0.2">
      <c r="A23" s="410"/>
      <c r="B23" s="410"/>
      <c r="C23" s="410"/>
      <c r="D23" s="410"/>
      <c r="E23" s="410"/>
      <c r="F23" s="410"/>
      <c r="G23" s="410"/>
      <c r="H23" s="410"/>
      <c r="J23" s="47"/>
      <c r="K23" s="47"/>
      <c r="L23" s="47"/>
      <c r="M23" s="47"/>
    </row>
    <row r="24" spans="1:13" ht="14.25" customHeight="1" x14ac:dyDescent="0.2">
      <c r="A24" s="410"/>
      <c r="B24" s="410"/>
      <c r="C24" s="410"/>
      <c r="D24" s="410"/>
      <c r="E24" s="410"/>
      <c r="F24" s="410"/>
      <c r="G24" s="410"/>
      <c r="H24" s="410"/>
      <c r="J24" s="407" t="s">
        <v>45</v>
      </c>
      <c r="K24" s="407"/>
      <c r="L24" s="407"/>
      <c r="M24" s="407"/>
    </row>
    <row r="25" spans="1:13" ht="14.25" customHeight="1" x14ac:dyDescent="0.2">
      <c r="A25" s="409" t="s">
        <v>30</v>
      </c>
      <c r="B25" s="409"/>
      <c r="C25" s="409"/>
      <c r="D25" s="409"/>
      <c r="E25" s="409"/>
      <c r="F25" s="409"/>
      <c r="G25" s="409"/>
      <c r="H25" s="409"/>
      <c r="J25" s="407"/>
      <c r="K25" s="407"/>
      <c r="L25" s="407"/>
      <c r="M25" s="407"/>
    </row>
    <row r="26" spans="1:13" ht="14.25" customHeight="1" x14ac:dyDescent="0.2">
      <c r="A26" s="409"/>
      <c r="B26" s="409"/>
      <c r="C26" s="409"/>
      <c r="D26" s="409"/>
      <c r="E26" s="409"/>
      <c r="F26" s="409"/>
      <c r="G26" s="409"/>
      <c r="H26" s="409"/>
      <c r="J26" s="407"/>
      <c r="K26" s="407"/>
      <c r="L26" s="407"/>
      <c r="M26" s="407"/>
    </row>
    <row r="27" spans="1:13" ht="14.25" customHeight="1" x14ac:dyDescent="0.2">
      <c r="A27" s="409"/>
      <c r="B27" s="409"/>
      <c r="C27" s="409"/>
      <c r="D27" s="409"/>
      <c r="E27" s="409"/>
      <c r="F27" s="409"/>
      <c r="G27" s="409"/>
      <c r="H27" s="409"/>
      <c r="J27" s="407"/>
      <c r="K27" s="407"/>
      <c r="L27" s="407"/>
      <c r="M27" s="407"/>
    </row>
    <row r="28" spans="1:13" ht="14.25" customHeight="1" x14ac:dyDescent="0.2">
      <c r="A28" s="409"/>
      <c r="B28" s="409"/>
      <c r="C28" s="409"/>
      <c r="D28" s="409"/>
      <c r="E28" s="409"/>
      <c r="F28" s="409"/>
      <c r="G28" s="409"/>
      <c r="H28" s="409"/>
      <c r="J28" s="46"/>
      <c r="K28" s="46"/>
      <c r="L28" s="46"/>
      <c r="M28" s="46"/>
    </row>
    <row r="29" spans="1:13" ht="14.25" customHeight="1" x14ac:dyDescent="0.2">
      <c r="A29" s="409"/>
      <c r="B29" s="409"/>
      <c r="C29" s="409"/>
      <c r="D29" s="409"/>
      <c r="E29" s="409"/>
      <c r="F29" s="409"/>
      <c r="G29" s="409"/>
      <c r="H29" s="409"/>
      <c r="J29" s="407" t="s">
        <v>47</v>
      </c>
      <c r="K29" s="407"/>
      <c r="L29" s="407"/>
      <c r="M29" s="407"/>
    </row>
    <row r="30" spans="1:13" ht="14.25" customHeight="1" x14ac:dyDescent="0.2">
      <c r="A30" s="409"/>
      <c r="B30" s="409"/>
      <c r="C30" s="409"/>
      <c r="D30" s="409"/>
      <c r="E30" s="409"/>
      <c r="F30" s="409"/>
      <c r="G30" s="409"/>
      <c r="H30" s="409"/>
      <c r="J30" s="407"/>
      <c r="K30" s="407"/>
      <c r="L30" s="407"/>
      <c r="M30" s="407"/>
    </row>
    <row r="31" spans="1:13" ht="14.25" customHeight="1" x14ac:dyDescent="0.2">
      <c r="A31" s="409"/>
      <c r="B31" s="409"/>
      <c r="C31" s="409"/>
      <c r="D31" s="409"/>
      <c r="E31" s="409"/>
      <c r="F31" s="409"/>
      <c r="G31" s="409"/>
      <c r="H31" s="409"/>
      <c r="J31" s="407"/>
      <c r="K31" s="407"/>
      <c r="L31" s="407"/>
      <c r="M31" s="407"/>
    </row>
    <row r="32" spans="1:13" x14ac:dyDescent="0.2">
      <c r="J32" s="46"/>
      <c r="K32" s="46"/>
      <c r="L32" s="46"/>
      <c r="M32" s="46"/>
    </row>
    <row r="33" spans="1:13" x14ac:dyDescent="0.2">
      <c r="A33" s="46"/>
      <c r="B33" s="46"/>
    </row>
    <row r="34" spans="1:13" x14ac:dyDescent="0.2">
      <c r="A34" s="46"/>
      <c r="B34" s="46"/>
      <c r="C34" s="383" t="s">
        <v>41</v>
      </c>
      <c r="D34" s="384"/>
      <c r="E34" s="384"/>
      <c r="F34" s="384"/>
      <c r="G34" s="19"/>
    </row>
    <row r="35" spans="1:13" ht="14.25" customHeight="1" x14ac:dyDescent="0.2">
      <c r="A35" s="46"/>
      <c r="B35" s="46"/>
      <c r="C35" s="385"/>
      <c r="D35" s="386"/>
      <c r="E35" s="386"/>
      <c r="F35" s="386"/>
      <c r="G35" s="4"/>
    </row>
    <row r="36" spans="1:13" ht="13.5" customHeight="1" x14ac:dyDescent="0.2">
      <c r="A36" s="46"/>
      <c r="B36" s="46"/>
      <c r="C36" s="385"/>
      <c r="D36" s="386"/>
      <c r="E36" s="386"/>
      <c r="F36" s="386"/>
      <c r="G36" s="18"/>
    </row>
    <row r="37" spans="1:13" ht="14.25" customHeight="1" x14ac:dyDescent="0.2">
      <c r="A37" s="46"/>
      <c r="B37" s="46"/>
      <c r="C37" s="385"/>
      <c r="D37" s="386"/>
      <c r="E37" s="386"/>
      <c r="F37" s="386"/>
      <c r="G37" s="4"/>
    </row>
    <row r="38" spans="1:13" ht="14.25" customHeight="1" x14ac:dyDescent="0.2">
      <c r="A38" s="46"/>
      <c r="B38" s="46"/>
      <c r="C38" s="385"/>
      <c r="D38" s="386"/>
      <c r="E38" s="386"/>
      <c r="F38" s="386"/>
      <c r="G38" s="4"/>
    </row>
    <row r="39" spans="1:13" ht="14.25" customHeight="1" x14ac:dyDescent="0.2">
      <c r="A39" s="389">
        <v>1.1000000000000001</v>
      </c>
      <c r="B39" s="390"/>
      <c r="C39" s="386"/>
      <c r="D39" s="386"/>
      <c r="E39" s="386"/>
      <c r="F39" s="386"/>
      <c r="G39" s="4"/>
    </row>
    <row r="40" spans="1:13" ht="14.25" customHeight="1" x14ac:dyDescent="0.2">
      <c r="A40" s="391"/>
      <c r="B40" s="392"/>
      <c r="C40" s="386"/>
      <c r="D40" s="386"/>
      <c r="E40" s="386"/>
      <c r="F40" s="386"/>
      <c r="G40" s="4"/>
    </row>
    <row r="41" spans="1:13" ht="35.25" thickBot="1" x14ac:dyDescent="0.5">
      <c r="A41" s="31" t="e">
        <f>IF(B41=1,1,VLOOKUP(D59,POPISY!$B$2:$D$6,3,FALSE))</f>
        <v>#N/A</v>
      </c>
      <c r="B41" s="31" t="e">
        <f>VLOOKUP('8PV'!L7,Table6[],3,FALSE)</f>
        <v>#N/A</v>
      </c>
      <c r="C41" s="387"/>
      <c r="D41" s="388"/>
      <c r="E41" s="388"/>
      <c r="F41" s="388"/>
      <c r="G41" s="17"/>
      <c r="H41" s="6"/>
      <c r="I41" s="6"/>
      <c r="J41" s="6"/>
    </row>
    <row r="42" spans="1:13" ht="15" thickTop="1" x14ac:dyDescent="0.2">
      <c r="A42" s="375" t="s">
        <v>169</v>
      </c>
      <c r="B42" s="375"/>
      <c r="C42" s="375"/>
      <c r="D42" s="7"/>
      <c r="E42" s="7"/>
      <c r="F42" s="8"/>
      <c r="G42" s="382" t="s">
        <v>31</v>
      </c>
      <c r="H42" s="382"/>
      <c r="I42" s="382"/>
      <c r="J42" s="382"/>
      <c r="K42" s="382"/>
      <c r="L42" s="382"/>
      <c r="M42" s="382"/>
    </row>
    <row r="43" spans="1:13" ht="14.25" customHeight="1" x14ac:dyDescent="0.2">
      <c r="A43" s="25"/>
      <c r="B43" s="25"/>
      <c r="C43" s="25"/>
      <c r="D43" s="25"/>
      <c r="E43" s="25"/>
      <c r="F43" s="25"/>
      <c r="G43" s="411" t="e">
        <f>IF(B41=1,"0 - Doteraz nezahájené, prislúchajúci princíp výnimočnosti hodnotený nulou.","")</f>
        <v>#N/A</v>
      </c>
      <c r="H43" s="411"/>
      <c r="I43" s="411"/>
      <c r="J43" s="411"/>
      <c r="K43" s="411"/>
      <c r="L43" s="411"/>
      <c r="M43" s="411"/>
    </row>
    <row r="44" spans="1:13" x14ac:dyDescent="0.2">
      <c r="A44" s="25"/>
      <c r="B44" s="393"/>
      <c r="C44" s="393"/>
      <c r="D44" s="393"/>
      <c r="E44" s="393"/>
      <c r="F44" s="25"/>
      <c r="G44" s="411"/>
      <c r="H44" s="411"/>
      <c r="I44" s="411"/>
      <c r="J44" s="411"/>
      <c r="K44" s="411"/>
      <c r="L44" s="411"/>
      <c r="M44" s="411"/>
    </row>
    <row r="45" spans="1:13" x14ac:dyDescent="0.2">
      <c r="A45" s="25"/>
      <c r="B45" s="393"/>
      <c r="C45" s="393"/>
      <c r="D45" s="393"/>
      <c r="E45" s="393"/>
      <c r="F45" s="25"/>
      <c r="G45" s="411"/>
      <c r="H45" s="411"/>
      <c r="I45" s="411"/>
      <c r="J45" s="411"/>
      <c r="K45" s="411"/>
      <c r="L45" s="411"/>
      <c r="M45" s="411"/>
    </row>
    <row r="46" spans="1:13" x14ac:dyDescent="0.2">
      <c r="A46" s="25"/>
      <c r="B46" s="25"/>
      <c r="C46" s="25"/>
      <c r="D46" s="25"/>
      <c r="E46" s="25"/>
      <c r="F46" s="25"/>
      <c r="G46" s="411"/>
      <c r="H46" s="411"/>
      <c r="I46" s="411"/>
      <c r="J46" s="411"/>
      <c r="K46" s="411"/>
      <c r="L46" s="411"/>
      <c r="M46" s="411"/>
    </row>
    <row r="47" spans="1:13" ht="14.25" customHeight="1" thickBot="1" x14ac:dyDescent="0.25">
      <c r="A47" s="26"/>
      <c r="B47" s="26"/>
      <c r="C47" s="26"/>
      <c r="D47" s="26"/>
      <c r="E47" s="26"/>
      <c r="F47" s="26"/>
      <c r="G47" s="378"/>
      <c r="H47" s="378"/>
      <c r="I47" s="378"/>
      <c r="J47" s="378"/>
      <c r="K47" s="378"/>
      <c r="L47" s="378"/>
      <c r="M47" s="378"/>
    </row>
    <row r="48" spans="1:13" ht="14.25" customHeight="1" thickTop="1" x14ac:dyDescent="0.2">
      <c r="A48" s="375" t="s">
        <v>5</v>
      </c>
      <c r="B48" s="375"/>
      <c r="C48" s="375"/>
      <c r="D48" s="8"/>
      <c r="E48" s="11"/>
      <c r="F48" s="11"/>
      <c r="G48" s="411" t="e">
        <f>IF(B41=1,"Neuvádzajú sa, prislúchajúci princíp výnimočnosti hodnotený nulou.","")</f>
        <v>#N/A</v>
      </c>
      <c r="H48" s="411"/>
      <c r="I48" s="411"/>
      <c r="J48" s="411"/>
      <c r="K48" s="411"/>
      <c r="L48" s="411"/>
      <c r="M48" s="411"/>
    </row>
    <row r="49" spans="1:13" ht="14.25" customHeight="1" x14ac:dyDescent="0.2">
      <c r="A49" s="9"/>
      <c r="B49" s="9"/>
      <c r="C49" s="9"/>
      <c r="D49" s="9"/>
      <c r="E49" s="12"/>
      <c r="F49" s="12"/>
      <c r="G49" s="411"/>
      <c r="H49" s="411"/>
      <c r="I49" s="411"/>
      <c r="J49" s="411"/>
      <c r="K49" s="411"/>
      <c r="L49" s="411"/>
      <c r="M49" s="411"/>
    </row>
    <row r="50" spans="1:13" ht="14.25" customHeight="1" x14ac:dyDescent="0.2">
      <c r="A50" s="9"/>
      <c r="B50" s="9"/>
      <c r="C50" s="9"/>
      <c r="D50" s="9"/>
      <c r="E50" s="12"/>
      <c r="F50" s="12"/>
      <c r="G50" s="411"/>
      <c r="H50" s="411"/>
      <c r="I50" s="411"/>
      <c r="J50" s="411"/>
      <c r="K50" s="411"/>
      <c r="L50" s="411"/>
      <c r="M50" s="411"/>
    </row>
    <row r="51" spans="1:13" x14ac:dyDescent="0.2">
      <c r="A51" s="12"/>
      <c r="B51" s="12"/>
      <c r="C51" s="12"/>
      <c r="D51" s="12"/>
      <c r="E51" s="12"/>
      <c r="F51" s="12"/>
      <c r="G51" s="411"/>
      <c r="H51" s="411"/>
      <c r="I51" s="411"/>
      <c r="J51" s="411"/>
      <c r="K51" s="411"/>
      <c r="L51" s="411"/>
      <c r="M51" s="411"/>
    </row>
    <row r="52" spans="1:13" ht="14.25" customHeight="1" thickBot="1" x14ac:dyDescent="0.25">
      <c r="A52" s="10"/>
      <c r="B52" s="10"/>
      <c r="C52" s="10"/>
      <c r="D52" s="10"/>
      <c r="E52" s="10"/>
      <c r="F52" s="10"/>
      <c r="G52" s="378"/>
      <c r="H52" s="378"/>
      <c r="I52" s="378"/>
      <c r="J52" s="378"/>
      <c r="K52" s="378"/>
      <c r="L52" s="378"/>
      <c r="M52" s="378"/>
    </row>
    <row r="53" spans="1:13" ht="14.25" customHeight="1" thickTop="1" x14ac:dyDescent="0.2">
      <c r="A53" s="375" t="s">
        <v>9</v>
      </c>
      <c r="B53" s="375"/>
      <c r="C53" s="375"/>
      <c r="D53" s="8"/>
      <c r="E53" s="11"/>
      <c r="F53" s="11"/>
      <c r="G53" s="377"/>
      <c r="H53" s="377"/>
      <c r="I53" s="377"/>
      <c r="J53" s="377"/>
      <c r="K53" s="377"/>
      <c r="L53" s="377"/>
      <c r="M53" s="377"/>
    </row>
    <row r="54" spans="1:13" ht="14.25" customHeight="1" x14ac:dyDescent="0.2">
      <c r="A54" s="9"/>
      <c r="B54" s="9"/>
      <c r="C54" s="9"/>
      <c r="D54" s="9"/>
      <c r="E54" s="12"/>
      <c r="F54" s="12"/>
      <c r="G54" s="377"/>
      <c r="H54" s="377"/>
      <c r="I54" s="377"/>
      <c r="J54" s="377"/>
      <c r="K54" s="377"/>
      <c r="L54" s="377"/>
      <c r="M54" s="377"/>
    </row>
    <row r="55" spans="1:13" x14ac:dyDescent="0.2">
      <c r="A55" s="9"/>
      <c r="B55" s="9"/>
      <c r="C55" s="9"/>
      <c r="D55" s="9"/>
      <c r="E55" s="12"/>
      <c r="F55" s="12"/>
      <c r="G55" s="377"/>
      <c r="H55" s="377"/>
      <c r="I55" s="377"/>
      <c r="J55" s="377"/>
      <c r="K55" s="377"/>
      <c r="L55" s="377"/>
      <c r="M55" s="377"/>
    </row>
    <row r="56" spans="1:13" ht="14.25" customHeight="1" x14ac:dyDescent="0.2">
      <c r="A56" s="12"/>
      <c r="B56" s="12"/>
      <c r="C56" s="12"/>
      <c r="D56" s="12"/>
      <c r="E56" s="12"/>
      <c r="F56" s="12"/>
      <c r="G56" s="377"/>
      <c r="H56" s="377"/>
      <c r="I56" s="377"/>
      <c r="J56" s="377"/>
      <c r="K56" s="377"/>
      <c r="L56" s="377"/>
      <c r="M56" s="377"/>
    </row>
    <row r="57" spans="1:13" ht="14.25" customHeight="1" thickBot="1" x14ac:dyDescent="0.25">
      <c r="A57" s="10"/>
      <c r="B57" s="10"/>
      <c r="C57" s="10"/>
      <c r="D57" s="10"/>
      <c r="E57" s="10"/>
      <c r="F57" s="10"/>
      <c r="G57" s="378"/>
      <c r="H57" s="378"/>
      <c r="I57" s="378"/>
      <c r="J57" s="378"/>
      <c r="K57" s="378"/>
      <c r="L57" s="378"/>
      <c r="M57" s="378"/>
    </row>
    <row r="58" spans="1:13" ht="14.25" customHeight="1" thickTop="1" x14ac:dyDescent="0.2">
      <c r="A58" s="375"/>
      <c r="B58" s="375"/>
      <c r="C58" s="2"/>
      <c r="D58" s="2"/>
      <c r="E58" s="2"/>
      <c r="F58" s="2"/>
      <c r="G58" s="379" t="e">
        <f>IF(B41=1,"Nakoľko ste hodnotili primárny princíp výnimočnosti prislúchajúci subkritériu nulou, oblasť nie je rozvinutá. Môžete definovať iba zlepšovacie aktivity.",IF(D59="","Pre zobrazenie popisu je potrené vybrať stupeň hodnotenia",VLOOKUP(D59,POPISY!$B$2:$C$6,2,FALSE)))</f>
        <v>#N/A</v>
      </c>
      <c r="H58" s="379"/>
      <c r="I58" s="379"/>
      <c r="J58" s="379"/>
      <c r="K58" s="379"/>
      <c r="L58" s="379"/>
      <c r="M58" s="379"/>
    </row>
    <row r="59" spans="1:13" ht="14.25" customHeight="1" x14ac:dyDescent="0.2">
      <c r="A59" s="380" t="s">
        <v>14</v>
      </c>
      <c r="B59" s="380"/>
      <c r="D59" s="381"/>
      <c r="E59" s="381"/>
      <c r="F59" s="381"/>
      <c r="G59" s="374"/>
      <c r="H59" s="374"/>
      <c r="I59" s="374"/>
      <c r="J59" s="374"/>
      <c r="K59" s="374"/>
      <c r="L59" s="374"/>
      <c r="M59" s="374"/>
    </row>
    <row r="60" spans="1:13" ht="14.25" customHeight="1" x14ac:dyDescent="0.2">
      <c r="A60" s="2"/>
      <c r="B60" s="2"/>
      <c r="C60" s="24"/>
      <c r="D60" s="369" t="e">
        <f>IF(B41=1,"0 - Doteraz nezahájené","")</f>
        <v>#N/A</v>
      </c>
      <c r="E60" s="369"/>
      <c r="F60" s="369"/>
      <c r="G60" s="374"/>
      <c r="H60" s="374"/>
      <c r="I60" s="374"/>
      <c r="J60" s="374"/>
      <c r="K60" s="374"/>
      <c r="L60" s="374"/>
      <c r="M60" s="374"/>
    </row>
    <row r="61" spans="1:13" ht="14.25" customHeight="1" x14ac:dyDescent="0.2">
      <c r="A61" s="372" t="s">
        <v>141</v>
      </c>
      <c r="B61" s="372"/>
      <c r="C61" s="372"/>
      <c r="D61" s="2"/>
      <c r="E61" s="2"/>
      <c r="F61" s="2"/>
      <c r="G61" s="374"/>
      <c r="H61" s="374"/>
      <c r="I61" s="374"/>
      <c r="J61" s="374"/>
      <c r="K61" s="374"/>
      <c r="L61" s="374"/>
      <c r="M61" s="374"/>
    </row>
    <row r="62" spans="1:13" ht="14.25" customHeight="1" x14ac:dyDescent="0.2">
      <c r="A62" s="372"/>
      <c r="B62" s="372"/>
      <c r="C62" s="372"/>
      <c r="D62" s="374" t="e">
        <f>VLOOKUP('8PV'!$L$7,POPISY!$P$2:$R$5,2,FALSE)</f>
        <v>#N/A</v>
      </c>
      <c r="E62" s="374"/>
      <c r="F62" s="374"/>
      <c r="G62" s="2"/>
      <c r="H62" s="2"/>
      <c r="J62" s="5"/>
      <c r="K62" s="5"/>
      <c r="L62" s="5"/>
      <c r="M62" s="5"/>
    </row>
    <row r="63" spans="1:13" ht="15.75" thickBot="1" x14ac:dyDescent="0.25">
      <c r="A63" s="373"/>
      <c r="B63" s="373"/>
      <c r="C63" s="373"/>
      <c r="D63" s="13"/>
      <c r="E63" s="13"/>
      <c r="F63" s="13"/>
      <c r="G63" s="13"/>
      <c r="H63" s="13"/>
      <c r="I63" s="14"/>
      <c r="J63" s="15"/>
      <c r="K63" s="15"/>
      <c r="L63" s="15"/>
      <c r="M63" s="15"/>
    </row>
    <row r="64" spans="1:13" ht="15" thickTop="1" x14ac:dyDescent="0.2"/>
    <row r="65" spans="1:13" ht="14.25" customHeight="1" x14ac:dyDescent="0.2">
      <c r="A65" s="48"/>
      <c r="B65" s="48"/>
      <c r="C65" s="27"/>
      <c r="D65" s="27"/>
      <c r="E65" s="27"/>
      <c r="F65" s="27"/>
      <c r="G65" s="27"/>
      <c r="H65" s="27"/>
      <c r="I65" s="27"/>
      <c r="J65" s="27"/>
      <c r="K65" s="27"/>
      <c r="L65" s="27"/>
      <c r="M65" s="27"/>
    </row>
    <row r="66" spans="1:13" ht="14.25" customHeight="1" x14ac:dyDescent="0.2">
      <c r="A66" s="48"/>
      <c r="B66" s="48"/>
      <c r="C66" s="397" t="s">
        <v>42</v>
      </c>
      <c r="D66" s="398"/>
      <c r="E66" s="398"/>
      <c r="F66" s="398"/>
      <c r="G66" s="28"/>
      <c r="H66" s="27"/>
      <c r="I66" s="27"/>
      <c r="J66" s="27"/>
      <c r="K66" s="27"/>
      <c r="L66" s="27"/>
      <c r="M66" s="27"/>
    </row>
    <row r="67" spans="1:13" ht="14.25" customHeight="1" x14ac:dyDescent="0.2">
      <c r="A67" s="48"/>
      <c r="B67" s="48"/>
      <c r="C67" s="399"/>
      <c r="D67" s="400"/>
      <c r="E67" s="400"/>
      <c r="F67" s="400"/>
      <c r="G67" s="29"/>
      <c r="H67" s="27"/>
      <c r="I67" s="27"/>
      <c r="J67" s="27"/>
      <c r="K67" s="27"/>
      <c r="L67" s="27"/>
      <c r="M67" s="27"/>
    </row>
    <row r="68" spans="1:13" ht="14.25" customHeight="1" x14ac:dyDescent="0.2">
      <c r="A68" s="48"/>
      <c r="B68" s="48"/>
      <c r="C68" s="399"/>
      <c r="D68" s="400"/>
      <c r="E68" s="400"/>
      <c r="F68" s="400"/>
      <c r="G68" s="30"/>
      <c r="H68" s="27"/>
      <c r="I68" s="27"/>
      <c r="J68" s="27"/>
      <c r="K68" s="27"/>
      <c r="L68" s="27"/>
      <c r="M68" s="27"/>
    </row>
    <row r="69" spans="1:13" ht="14.25" customHeight="1" x14ac:dyDescent="0.2">
      <c r="A69" s="48"/>
      <c r="B69" s="48"/>
      <c r="C69" s="399" t="s">
        <v>33</v>
      </c>
      <c r="D69" s="400"/>
      <c r="E69" s="400"/>
      <c r="F69" s="400"/>
      <c r="G69" s="29"/>
      <c r="H69" s="27"/>
      <c r="I69" s="27"/>
      <c r="J69" s="27"/>
      <c r="K69" s="27"/>
      <c r="L69" s="27"/>
      <c r="M69" s="27"/>
    </row>
    <row r="70" spans="1:13" ht="14.25" customHeight="1" x14ac:dyDescent="0.2">
      <c r="A70" s="48"/>
      <c r="B70" s="48"/>
      <c r="C70" s="399"/>
      <c r="D70" s="400"/>
      <c r="E70" s="400"/>
      <c r="F70" s="400"/>
      <c r="G70" s="29"/>
      <c r="H70" s="27"/>
      <c r="I70" s="27"/>
      <c r="J70" s="27"/>
      <c r="K70" s="27"/>
      <c r="L70" s="27"/>
      <c r="M70" s="27"/>
    </row>
    <row r="71" spans="1:13" ht="14.25" customHeight="1" x14ac:dyDescent="0.2">
      <c r="A71" s="403">
        <v>1.2</v>
      </c>
      <c r="B71" s="404"/>
      <c r="C71" s="400"/>
      <c r="D71" s="400"/>
      <c r="E71" s="400"/>
      <c r="F71" s="400"/>
      <c r="G71" s="29"/>
      <c r="H71" s="27"/>
      <c r="I71" s="27"/>
      <c r="J71" s="27"/>
      <c r="K71" s="27"/>
      <c r="L71" s="27"/>
      <c r="M71" s="27"/>
    </row>
    <row r="72" spans="1:13" ht="14.25" customHeight="1" x14ac:dyDescent="0.2">
      <c r="A72" s="405"/>
      <c r="B72" s="406"/>
      <c r="C72" s="400"/>
      <c r="D72" s="400"/>
      <c r="E72" s="400"/>
      <c r="F72" s="400"/>
      <c r="G72" s="29"/>
      <c r="H72" s="27"/>
      <c r="I72" s="27"/>
      <c r="J72" s="27"/>
      <c r="K72" s="27"/>
      <c r="L72" s="27"/>
      <c r="M72" s="27"/>
    </row>
    <row r="73" spans="1:13" ht="35.25" thickBot="1" x14ac:dyDescent="0.5">
      <c r="A73" s="31" t="e">
        <f>IF(B73=1,1,VLOOKUP(D91,POPISY!$B$2:$D$6,3,FALSE))</f>
        <v>#N/A</v>
      </c>
      <c r="B73" s="31" t="e">
        <f>VLOOKUP('8PV'!L7,Table6[],3,FALSE)</f>
        <v>#N/A</v>
      </c>
      <c r="C73" s="401"/>
      <c r="D73" s="402"/>
      <c r="E73" s="402"/>
      <c r="F73" s="402"/>
      <c r="G73" s="32"/>
      <c r="H73" s="33"/>
      <c r="I73" s="33"/>
      <c r="J73" s="33"/>
      <c r="K73" s="27"/>
      <c r="L73" s="27"/>
      <c r="M73" s="27"/>
    </row>
    <row r="74" spans="1:13" ht="15" thickTop="1" x14ac:dyDescent="0.2">
      <c r="A74" s="375" t="s">
        <v>169</v>
      </c>
      <c r="B74" s="375"/>
      <c r="C74" s="375"/>
      <c r="D74" s="7"/>
      <c r="E74" s="7"/>
      <c r="F74" s="8"/>
      <c r="G74" s="396" t="s">
        <v>31</v>
      </c>
      <c r="H74" s="396"/>
      <c r="I74" s="396"/>
      <c r="J74" s="396"/>
      <c r="K74" s="396"/>
      <c r="L74" s="396"/>
      <c r="M74" s="396"/>
    </row>
    <row r="75" spans="1:13" ht="14.25" customHeight="1" x14ac:dyDescent="0.2">
      <c r="A75" s="25"/>
      <c r="B75" s="25"/>
      <c r="C75" s="25"/>
      <c r="D75" s="25"/>
      <c r="E75" s="25"/>
      <c r="F75" s="25"/>
      <c r="G75" s="377" t="e">
        <f>IF(B73=1,"0 - Doteraz nezahájené, prislúchajúci princíp výnimočnosti hodnotený nulou.","")</f>
        <v>#N/A</v>
      </c>
      <c r="H75" s="377"/>
      <c r="I75" s="377"/>
      <c r="J75" s="377"/>
      <c r="K75" s="377"/>
      <c r="L75" s="377"/>
      <c r="M75" s="377"/>
    </row>
    <row r="76" spans="1:13" x14ac:dyDescent="0.2">
      <c r="A76" s="25"/>
      <c r="B76" s="393"/>
      <c r="C76" s="393"/>
      <c r="D76" s="393"/>
      <c r="E76" s="393"/>
      <c r="F76" s="25"/>
      <c r="G76" s="377"/>
      <c r="H76" s="377"/>
      <c r="I76" s="377"/>
      <c r="J76" s="377"/>
      <c r="K76" s="377"/>
      <c r="L76" s="377"/>
      <c r="M76" s="377"/>
    </row>
    <row r="77" spans="1:13" x14ac:dyDescent="0.2">
      <c r="A77" s="25"/>
      <c r="B77" s="393"/>
      <c r="C77" s="393"/>
      <c r="D77" s="393"/>
      <c r="E77" s="393"/>
      <c r="F77" s="25"/>
      <c r="G77" s="377"/>
      <c r="H77" s="377"/>
      <c r="I77" s="377"/>
      <c r="J77" s="377"/>
      <c r="K77" s="377"/>
      <c r="L77" s="377"/>
      <c r="M77" s="377"/>
    </row>
    <row r="78" spans="1:13" x14ac:dyDescent="0.2">
      <c r="A78" s="25"/>
      <c r="B78" s="25"/>
      <c r="C78" s="25"/>
      <c r="D78" s="25"/>
      <c r="E78" s="25"/>
      <c r="F78" s="25"/>
      <c r="G78" s="377"/>
      <c r="H78" s="377"/>
      <c r="I78" s="377"/>
      <c r="J78" s="377"/>
      <c r="K78" s="377"/>
      <c r="L78" s="377"/>
      <c r="M78" s="377"/>
    </row>
    <row r="79" spans="1:13" ht="15" thickBot="1" x14ac:dyDescent="0.25">
      <c r="A79" s="26"/>
      <c r="B79" s="26"/>
      <c r="C79" s="26"/>
      <c r="D79" s="26"/>
      <c r="E79" s="26"/>
      <c r="F79" s="26"/>
      <c r="G79" s="378"/>
      <c r="H79" s="378"/>
      <c r="I79" s="378"/>
      <c r="J79" s="378"/>
      <c r="K79" s="378"/>
      <c r="L79" s="378"/>
      <c r="M79" s="378"/>
    </row>
    <row r="80" spans="1:13" ht="15" customHeight="1" thickTop="1" x14ac:dyDescent="0.2">
      <c r="A80" s="376" t="s">
        <v>5</v>
      </c>
      <c r="B80" s="376"/>
      <c r="C80" s="376"/>
      <c r="D80" s="35"/>
      <c r="E80" s="38"/>
      <c r="F80" s="38"/>
      <c r="G80" s="377" t="e">
        <f>IF(B73=1,"Neuvádzajú sa, prislúchajúci princíp výnimočnosti hodnotený nulou.","")</f>
        <v>#N/A</v>
      </c>
      <c r="H80" s="377"/>
      <c r="I80" s="377"/>
      <c r="J80" s="377"/>
      <c r="K80" s="377"/>
      <c r="L80" s="377"/>
      <c r="M80" s="377"/>
    </row>
    <row r="81" spans="1:13" x14ac:dyDescent="0.2">
      <c r="A81" s="36"/>
      <c r="B81" s="36"/>
      <c r="C81" s="36"/>
      <c r="D81" s="36"/>
      <c r="E81" s="39"/>
      <c r="F81" s="39"/>
      <c r="G81" s="377"/>
      <c r="H81" s="377"/>
      <c r="I81" s="377"/>
      <c r="J81" s="377"/>
      <c r="K81" s="377"/>
      <c r="L81" s="377"/>
      <c r="M81" s="377"/>
    </row>
    <row r="82" spans="1:13" x14ac:dyDescent="0.2">
      <c r="A82" s="36"/>
      <c r="B82" s="36"/>
      <c r="C82" s="36"/>
      <c r="D82" s="36"/>
      <c r="E82" s="39"/>
      <c r="F82" s="39"/>
      <c r="G82" s="377"/>
      <c r="H82" s="377"/>
      <c r="I82" s="377"/>
      <c r="J82" s="377"/>
      <c r="K82" s="377"/>
      <c r="L82" s="377"/>
      <c r="M82" s="377"/>
    </row>
    <row r="83" spans="1:13" x14ac:dyDescent="0.2">
      <c r="A83" s="39"/>
      <c r="B83" s="39"/>
      <c r="C83" s="39"/>
      <c r="D83" s="39"/>
      <c r="E83" s="39"/>
      <c r="F83" s="39"/>
      <c r="G83" s="377"/>
      <c r="H83" s="377"/>
      <c r="I83" s="377"/>
      <c r="J83" s="377"/>
      <c r="K83" s="377"/>
      <c r="L83" s="377"/>
      <c r="M83" s="377"/>
    </row>
    <row r="84" spans="1:13" ht="15" thickBot="1" x14ac:dyDescent="0.25">
      <c r="A84" s="37"/>
      <c r="B84" s="37"/>
      <c r="C84" s="37"/>
      <c r="D84" s="37"/>
      <c r="E84" s="37"/>
      <c r="F84" s="37"/>
      <c r="G84" s="378"/>
      <c r="H84" s="378"/>
      <c r="I84" s="378"/>
      <c r="J84" s="378"/>
      <c r="K84" s="378"/>
      <c r="L84" s="378"/>
      <c r="M84" s="378"/>
    </row>
    <row r="85" spans="1:13" ht="15" thickTop="1" x14ac:dyDescent="0.2">
      <c r="A85" s="376" t="s">
        <v>9</v>
      </c>
      <c r="B85" s="376"/>
      <c r="C85" s="376"/>
      <c r="D85" s="35"/>
      <c r="E85" s="38"/>
      <c r="F85" s="38"/>
      <c r="G85" s="377"/>
      <c r="H85" s="377"/>
      <c r="I85" s="377"/>
      <c r="J85" s="377"/>
      <c r="K85" s="377"/>
      <c r="L85" s="377"/>
      <c r="M85" s="377"/>
    </row>
    <row r="86" spans="1:13" x14ac:dyDescent="0.2">
      <c r="A86" s="36"/>
      <c r="B86" s="36"/>
      <c r="C86" s="36"/>
      <c r="D86" s="36"/>
      <c r="E86" s="39"/>
      <c r="F86" s="39"/>
      <c r="G86" s="377"/>
      <c r="H86" s="377"/>
      <c r="I86" s="377"/>
      <c r="J86" s="377"/>
      <c r="K86" s="377"/>
      <c r="L86" s="377"/>
      <c r="M86" s="377"/>
    </row>
    <row r="87" spans="1:13" x14ac:dyDescent="0.2">
      <c r="A87" s="36"/>
      <c r="B87" s="36"/>
      <c r="C87" s="36"/>
      <c r="D87" s="36"/>
      <c r="E87" s="39"/>
      <c r="F87" s="39"/>
      <c r="G87" s="377"/>
      <c r="H87" s="377"/>
      <c r="I87" s="377"/>
      <c r="J87" s="377"/>
      <c r="K87" s="377"/>
      <c r="L87" s="377"/>
      <c r="M87" s="377"/>
    </row>
    <row r="88" spans="1:13" x14ac:dyDescent="0.2">
      <c r="A88" s="39"/>
      <c r="B88" s="39"/>
      <c r="C88" s="39"/>
      <c r="D88" s="39"/>
      <c r="E88" s="39"/>
      <c r="F88" s="39"/>
      <c r="G88" s="377"/>
      <c r="H88" s="377"/>
      <c r="I88" s="377"/>
      <c r="J88" s="377"/>
      <c r="K88" s="377"/>
      <c r="L88" s="377"/>
      <c r="M88" s="377"/>
    </row>
    <row r="89" spans="1:13" ht="15" thickBot="1" x14ac:dyDescent="0.25">
      <c r="A89" s="37"/>
      <c r="B89" s="37"/>
      <c r="C89" s="37"/>
      <c r="D89" s="37"/>
      <c r="E89" s="37"/>
      <c r="F89" s="37"/>
      <c r="G89" s="378"/>
      <c r="H89" s="378"/>
      <c r="I89" s="378"/>
      <c r="J89" s="378"/>
      <c r="K89" s="378"/>
      <c r="L89" s="378"/>
      <c r="M89" s="378"/>
    </row>
    <row r="90" spans="1:13" ht="15" customHeight="1" thickTop="1" x14ac:dyDescent="0.2">
      <c r="A90" s="376"/>
      <c r="B90" s="376"/>
      <c r="C90" s="40"/>
      <c r="D90" s="40"/>
      <c r="E90" s="40"/>
      <c r="F90" s="40"/>
      <c r="G90" s="379" t="e">
        <f>IF(B73=1,"Nakoľko ste hodnotili primárny princíp výnimočnosti prislúchajúci subkritériu nulou, oblasť nie je rozvinutá. Môžete definovať iba zlepšovacie aktivity.",IF(D91="","Pre zobrazenie popisu je potrené vybrať stupeň hodnotenia",VLOOKUP(D91,POPISY!$B$2:$C$6,2,FALSE)))</f>
        <v>#N/A</v>
      </c>
      <c r="H90" s="379"/>
      <c r="I90" s="379"/>
      <c r="J90" s="379"/>
      <c r="K90" s="379"/>
      <c r="L90" s="379"/>
      <c r="M90" s="379"/>
    </row>
    <row r="91" spans="1:13" x14ac:dyDescent="0.2">
      <c r="A91" s="412" t="s">
        <v>14</v>
      </c>
      <c r="B91" s="412"/>
      <c r="C91" s="27"/>
      <c r="D91" s="381"/>
      <c r="E91" s="381"/>
      <c r="F91" s="381"/>
      <c r="G91" s="374"/>
      <c r="H91" s="374"/>
      <c r="I91" s="374"/>
      <c r="J91" s="374"/>
      <c r="K91" s="374"/>
      <c r="L91" s="374"/>
      <c r="M91" s="374"/>
    </row>
    <row r="92" spans="1:13" x14ac:dyDescent="0.2">
      <c r="A92" s="40"/>
      <c r="B92" s="40"/>
      <c r="C92" s="41"/>
      <c r="D92" s="369" t="e">
        <f>IF(B73=1,"0 - Doteraz nezahájené","")</f>
        <v>#N/A</v>
      </c>
      <c r="E92" s="369"/>
      <c r="F92" s="369"/>
      <c r="G92" s="374"/>
      <c r="H92" s="374"/>
      <c r="I92" s="374"/>
      <c r="J92" s="374"/>
      <c r="K92" s="374"/>
      <c r="L92" s="374"/>
      <c r="M92" s="374"/>
    </row>
    <row r="93" spans="1:13" x14ac:dyDescent="0.2">
      <c r="A93" s="370" t="s">
        <v>141</v>
      </c>
      <c r="B93" s="370"/>
      <c r="C93" s="370"/>
      <c r="D93" s="40"/>
      <c r="E93" s="40"/>
      <c r="F93" s="40"/>
      <c r="G93" s="374"/>
      <c r="H93" s="374"/>
      <c r="I93" s="374"/>
      <c r="J93" s="374"/>
      <c r="K93" s="374"/>
      <c r="L93" s="374"/>
      <c r="M93" s="374"/>
    </row>
    <row r="94" spans="1:13" ht="15" x14ac:dyDescent="0.2">
      <c r="A94" s="370"/>
      <c r="B94" s="370"/>
      <c r="C94" s="370"/>
      <c r="D94" s="374" t="e">
        <f>VLOOKUP('8PV'!$L$7,POPISY!$P$2:$R$5,2,FALSE)</f>
        <v>#N/A</v>
      </c>
      <c r="E94" s="374"/>
      <c r="F94" s="374"/>
      <c r="G94" s="40"/>
      <c r="H94" s="40"/>
      <c r="I94" s="27"/>
      <c r="J94" s="42"/>
      <c r="K94" s="42"/>
      <c r="L94" s="42"/>
      <c r="M94" s="42"/>
    </row>
    <row r="95" spans="1:13" ht="15.75" thickBot="1" x14ac:dyDescent="0.25">
      <c r="A95" s="371"/>
      <c r="B95" s="371"/>
      <c r="C95" s="371"/>
      <c r="D95" s="43"/>
      <c r="E95" s="43"/>
      <c r="F95" s="43"/>
      <c r="G95" s="43"/>
      <c r="H95" s="43"/>
      <c r="I95" s="44"/>
      <c r="J95" s="45"/>
      <c r="K95" s="45"/>
      <c r="L95" s="45"/>
      <c r="M95" s="45"/>
    </row>
    <row r="96" spans="1:13" ht="15" thickTop="1" x14ac:dyDescent="0.2">
      <c r="A96" s="27"/>
      <c r="B96" s="27"/>
      <c r="C96" s="27"/>
      <c r="D96" s="27"/>
      <c r="E96" s="27"/>
      <c r="F96" s="27"/>
      <c r="G96" s="27"/>
      <c r="H96" s="27"/>
      <c r="I96" s="27"/>
      <c r="J96" s="27"/>
      <c r="K96" s="27"/>
      <c r="L96" s="27"/>
      <c r="M96" s="27"/>
    </row>
    <row r="97" spans="1:13" x14ac:dyDescent="0.2">
      <c r="A97" s="48"/>
      <c r="B97" s="48"/>
      <c r="C97" s="27"/>
      <c r="D97" s="27"/>
      <c r="E97" s="27"/>
      <c r="F97" s="27"/>
      <c r="G97" s="27"/>
      <c r="H97" s="27"/>
      <c r="I97" s="27"/>
      <c r="J97" s="27"/>
      <c r="K97" s="27"/>
      <c r="L97" s="27"/>
      <c r="M97" s="27"/>
    </row>
    <row r="98" spans="1:13" x14ac:dyDescent="0.2">
      <c r="A98" s="48"/>
      <c r="B98" s="48"/>
      <c r="C98" s="397" t="s">
        <v>44</v>
      </c>
      <c r="D98" s="398"/>
      <c r="E98" s="398"/>
      <c r="F98" s="398"/>
      <c r="G98" s="28"/>
      <c r="H98" s="27"/>
      <c r="I98" s="27"/>
      <c r="J98" s="27"/>
      <c r="K98" s="27"/>
      <c r="L98" s="27"/>
      <c r="M98" s="27"/>
    </row>
    <row r="99" spans="1:13" x14ac:dyDescent="0.2">
      <c r="A99" s="48"/>
      <c r="B99" s="48"/>
      <c r="C99" s="399"/>
      <c r="D99" s="400"/>
      <c r="E99" s="400"/>
      <c r="F99" s="400"/>
      <c r="G99" s="29"/>
      <c r="H99" s="27"/>
      <c r="I99" s="27"/>
      <c r="J99" s="27"/>
      <c r="K99" s="27"/>
      <c r="L99" s="27"/>
      <c r="M99" s="27"/>
    </row>
    <row r="100" spans="1:13" x14ac:dyDescent="0.2">
      <c r="A100" s="48"/>
      <c r="B100" s="48"/>
      <c r="C100" s="399"/>
      <c r="D100" s="400"/>
      <c r="E100" s="400"/>
      <c r="F100" s="400"/>
      <c r="G100" s="30"/>
      <c r="H100" s="27"/>
      <c r="I100" s="27"/>
      <c r="J100" s="27"/>
      <c r="K100" s="27"/>
      <c r="L100" s="27"/>
      <c r="M100" s="27"/>
    </row>
    <row r="101" spans="1:13" ht="14.25" customHeight="1" x14ac:dyDescent="0.2">
      <c r="A101" s="48"/>
      <c r="B101" s="48"/>
      <c r="C101" s="399" t="s">
        <v>37</v>
      </c>
      <c r="D101" s="400"/>
      <c r="E101" s="400"/>
      <c r="F101" s="400"/>
      <c r="G101" s="29"/>
      <c r="H101" s="27"/>
      <c r="I101" s="27"/>
      <c r="J101" s="27"/>
      <c r="K101" s="27"/>
      <c r="L101" s="27"/>
      <c r="M101" s="27"/>
    </row>
    <row r="102" spans="1:13" ht="14.25" customHeight="1" x14ac:dyDescent="0.2">
      <c r="A102" s="48"/>
      <c r="B102" s="48"/>
      <c r="C102" s="399"/>
      <c r="D102" s="400"/>
      <c r="E102" s="400"/>
      <c r="F102" s="400"/>
      <c r="G102" s="29"/>
      <c r="H102" s="27"/>
      <c r="I102" s="27"/>
      <c r="J102" s="27"/>
      <c r="K102" s="27"/>
      <c r="L102" s="27"/>
      <c r="M102" s="27"/>
    </row>
    <row r="103" spans="1:13" ht="14.25" customHeight="1" x14ac:dyDescent="0.2">
      <c r="A103" s="403">
        <v>1.3</v>
      </c>
      <c r="B103" s="404"/>
      <c r="C103" s="400"/>
      <c r="D103" s="400"/>
      <c r="E103" s="400"/>
      <c r="F103" s="400"/>
      <c r="G103" s="29"/>
      <c r="H103" s="27"/>
      <c r="I103" s="27"/>
      <c r="J103" s="27"/>
      <c r="K103" s="27"/>
      <c r="L103" s="27"/>
      <c r="M103" s="27"/>
    </row>
    <row r="104" spans="1:13" ht="14.25" customHeight="1" x14ac:dyDescent="0.2">
      <c r="A104" s="405"/>
      <c r="B104" s="406"/>
      <c r="C104" s="400"/>
      <c r="D104" s="400"/>
      <c r="E104" s="400"/>
      <c r="F104" s="400"/>
      <c r="G104" s="29"/>
      <c r="H104" s="27"/>
      <c r="I104" s="27"/>
      <c r="J104" s="27"/>
      <c r="K104" s="27"/>
      <c r="L104" s="27"/>
      <c r="M104" s="27"/>
    </row>
    <row r="105" spans="1:13" ht="35.25" thickBot="1" x14ac:dyDescent="0.5">
      <c r="A105" s="31" t="e">
        <f>IF(B105=1,1,VLOOKUP(D123,POPISY!$B$2:$D$6,3,FALSE))</f>
        <v>#N/A</v>
      </c>
      <c r="B105" s="31" t="e">
        <f>VLOOKUP('8PV'!L9,Table6[],3,FALSE)</f>
        <v>#N/A</v>
      </c>
      <c r="C105" s="401"/>
      <c r="D105" s="402"/>
      <c r="E105" s="402"/>
      <c r="F105" s="402"/>
      <c r="G105" s="32"/>
      <c r="H105" s="33"/>
      <c r="I105" s="33"/>
      <c r="J105" s="33"/>
      <c r="K105" s="27"/>
      <c r="L105" s="27"/>
      <c r="M105" s="27"/>
    </row>
    <row r="106" spans="1:13" ht="15" thickTop="1" x14ac:dyDescent="0.2">
      <c r="A106" s="375" t="s">
        <v>169</v>
      </c>
      <c r="B106" s="375"/>
      <c r="C106" s="375"/>
      <c r="D106" s="7"/>
      <c r="E106" s="7"/>
      <c r="F106" s="8"/>
      <c r="G106" s="396" t="s">
        <v>31</v>
      </c>
      <c r="H106" s="396"/>
      <c r="I106" s="396"/>
      <c r="J106" s="396"/>
      <c r="K106" s="396"/>
      <c r="L106" s="396"/>
      <c r="M106" s="396"/>
    </row>
    <row r="107" spans="1:13" ht="14.25" customHeight="1" x14ac:dyDescent="0.2">
      <c r="A107" s="25"/>
      <c r="B107" s="25"/>
      <c r="C107" s="25"/>
      <c r="D107" s="25"/>
      <c r="E107" s="25"/>
      <c r="F107" s="25"/>
      <c r="G107" s="377" t="e">
        <f>IF(B105=1,"0 - Doteraz nezahájené, prislúchajúci princíp výnimočnosti hodnotený nulou.","")</f>
        <v>#N/A</v>
      </c>
      <c r="H107" s="377"/>
      <c r="I107" s="377"/>
      <c r="J107" s="377"/>
      <c r="K107" s="377"/>
      <c r="L107" s="377"/>
      <c r="M107" s="377"/>
    </row>
    <row r="108" spans="1:13" x14ac:dyDescent="0.2">
      <c r="A108" s="25"/>
      <c r="B108" s="393"/>
      <c r="C108" s="393"/>
      <c r="D108" s="393"/>
      <c r="E108" s="393"/>
      <c r="F108" s="25"/>
      <c r="G108" s="377"/>
      <c r="H108" s="377"/>
      <c r="I108" s="377"/>
      <c r="J108" s="377"/>
      <c r="K108" s="377"/>
      <c r="L108" s="377"/>
      <c r="M108" s="377"/>
    </row>
    <row r="109" spans="1:13" x14ac:dyDescent="0.2">
      <c r="A109" s="25"/>
      <c r="B109" s="393"/>
      <c r="C109" s="393"/>
      <c r="D109" s="393"/>
      <c r="E109" s="393"/>
      <c r="F109" s="25"/>
      <c r="G109" s="377"/>
      <c r="H109" s="377"/>
      <c r="I109" s="377"/>
      <c r="J109" s="377"/>
      <c r="K109" s="377"/>
      <c r="L109" s="377"/>
      <c r="M109" s="377"/>
    </row>
    <row r="110" spans="1:13" x14ac:dyDescent="0.2">
      <c r="A110" s="25"/>
      <c r="B110" s="25"/>
      <c r="C110" s="25"/>
      <c r="D110" s="25"/>
      <c r="E110" s="25"/>
      <c r="F110" s="25"/>
      <c r="G110" s="377"/>
      <c r="H110" s="377"/>
      <c r="I110" s="377"/>
      <c r="J110" s="377"/>
      <c r="K110" s="377"/>
      <c r="L110" s="377"/>
      <c r="M110" s="377"/>
    </row>
    <row r="111" spans="1:13" ht="15" thickBot="1" x14ac:dyDescent="0.25">
      <c r="A111" s="26"/>
      <c r="B111" s="26"/>
      <c r="C111" s="26"/>
      <c r="D111" s="26"/>
      <c r="E111" s="26"/>
      <c r="F111" s="26"/>
      <c r="G111" s="378"/>
      <c r="H111" s="378"/>
      <c r="I111" s="378"/>
      <c r="J111" s="378"/>
      <c r="K111" s="378"/>
      <c r="L111" s="378"/>
      <c r="M111" s="378"/>
    </row>
    <row r="112" spans="1:13" ht="15" customHeight="1" thickTop="1" x14ac:dyDescent="0.2">
      <c r="A112" s="376" t="s">
        <v>5</v>
      </c>
      <c r="B112" s="376"/>
      <c r="C112" s="376"/>
      <c r="D112" s="35"/>
      <c r="E112" s="38"/>
      <c r="F112" s="38"/>
      <c r="G112" s="394" t="e">
        <f>IF(B105=1,"Neuvádzajú sa, prislúchajúci princíp výnimočnosti hodnotený nulou.","")</f>
        <v>#N/A</v>
      </c>
      <c r="H112" s="394"/>
      <c r="I112" s="394"/>
      <c r="J112" s="394"/>
      <c r="K112" s="394"/>
      <c r="L112" s="394"/>
      <c r="M112" s="394"/>
    </row>
    <row r="113" spans="1:13" x14ac:dyDescent="0.2">
      <c r="A113" s="36"/>
      <c r="B113" s="36"/>
      <c r="C113" s="36"/>
      <c r="D113" s="36"/>
      <c r="E113" s="39"/>
      <c r="F113" s="39"/>
      <c r="G113" s="377"/>
      <c r="H113" s="377"/>
      <c r="I113" s="377"/>
      <c r="J113" s="377"/>
      <c r="K113" s="377"/>
      <c r="L113" s="377"/>
      <c r="M113" s="377"/>
    </row>
    <row r="114" spans="1:13" x14ac:dyDescent="0.2">
      <c r="A114" s="36"/>
      <c r="B114" s="36"/>
      <c r="C114" s="36"/>
      <c r="D114" s="36"/>
      <c r="E114" s="39"/>
      <c r="F114" s="39"/>
      <c r="G114" s="377"/>
      <c r="H114" s="377"/>
      <c r="I114" s="377"/>
      <c r="J114" s="377"/>
      <c r="K114" s="377"/>
      <c r="L114" s="377"/>
      <c r="M114" s="377"/>
    </row>
    <row r="115" spans="1:13" x14ac:dyDescent="0.2">
      <c r="A115" s="39"/>
      <c r="B115" s="39"/>
      <c r="C115" s="39"/>
      <c r="D115" s="39"/>
      <c r="E115" s="39"/>
      <c r="F115" s="39"/>
      <c r="G115" s="377"/>
      <c r="H115" s="377"/>
      <c r="I115" s="377"/>
      <c r="J115" s="377"/>
      <c r="K115" s="377"/>
      <c r="L115" s="377"/>
      <c r="M115" s="377"/>
    </row>
    <row r="116" spans="1:13" ht="15" thickBot="1" x14ac:dyDescent="0.25">
      <c r="A116" s="37"/>
      <c r="B116" s="37"/>
      <c r="C116" s="37"/>
      <c r="D116" s="37"/>
      <c r="E116" s="37"/>
      <c r="F116" s="37"/>
      <c r="G116" s="378"/>
      <c r="H116" s="378"/>
      <c r="I116" s="378"/>
      <c r="J116" s="378"/>
      <c r="K116" s="378"/>
      <c r="L116" s="378"/>
      <c r="M116" s="378"/>
    </row>
    <row r="117" spans="1:13" ht="15" thickTop="1" x14ac:dyDescent="0.2">
      <c r="A117" s="376" t="s">
        <v>9</v>
      </c>
      <c r="B117" s="376"/>
      <c r="C117" s="376"/>
      <c r="D117" s="35"/>
      <c r="E117" s="38"/>
      <c r="F117" s="38"/>
      <c r="G117" s="394"/>
      <c r="H117" s="394"/>
      <c r="I117" s="394"/>
      <c r="J117" s="394"/>
      <c r="K117" s="394"/>
      <c r="L117" s="394"/>
      <c r="M117" s="394"/>
    </row>
    <row r="118" spans="1:13" x14ac:dyDescent="0.2">
      <c r="A118" s="36"/>
      <c r="B118" s="36"/>
      <c r="C118" s="36"/>
      <c r="D118" s="36"/>
      <c r="E118" s="39"/>
      <c r="F118" s="39"/>
      <c r="G118" s="377"/>
      <c r="H118" s="377"/>
      <c r="I118" s="377"/>
      <c r="J118" s="377"/>
      <c r="K118" s="377"/>
      <c r="L118" s="377"/>
      <c r="M118" s="377"/>
    </row>
    <row r="119" spans="1:13" x14ac:dyDescent="0.2">
      <c r="A119" s="36"/>
      <c r="B119" s="36"/>
      <c r="C119" s="36"/>
      <c r="D119" s="36"/>
      <c r="E119" s="39"/>
      <c r="F119" s="39"/>
      <c r="G119" s="377"/>
      <c r="H119" s="377"/>
      <c r="I119" s="377"/>
      <c r="J119" s="377"/>
      <c r="K119" s="377"/>
      <c r="L119" s="377"/>
      <c r="M119" s="377"/>
    </row>
    <row r="120" spans="1:13" x14ac:dyDescent="0.2">
      <c r="A120" s="39"/>
      <c r="B120" s="39"/>
      <c r="C120" s="39"/>
      <c r="D120" s="39"/>
      <c r="E120" s="39"/>
      <c r="F120" s="39"/>
      <c r="G120" s="377"/>
      <c r="H120" s="377"/>
      <c r="I120" s="377"/>
      <c r="J120" s="377"/>
      <c r="K120" s="377"/>
      <c r="L120" s="377"/>
      <c r="M120" s="377"/>
    </row>
    <row r="121" spans="1:13" ht="15" thickBot="1" x14ac:dyDescent="0.25">
      <c r="A121" s="37"/>
      <c r="B121" s="37"/>
      <c r="C121" s="37"/>
      <c r="D121" s="37"/>
      <c r="E121" s="37"/>
      <c r="F121" s="37"/>
      <c r="G121" s="378"/>
      <c r="H121" s="378"/>
      <c r="I121" s="378"/>
      <c r="J121" s="378"/>
      <c r="K121" s="378"/>
      <c r="L121" s="378"/>
      <c r="M121" s="378"/>
    </row>
    <row r="122" spans="1:13" ht="15" customHeight="1" thickTop="1" x14ac:dyDescent="0.2">
      <c r="A122" s="375"/>
      <c r="B122" s="375"/>
      <c r="C122" s="2"/>
      <c r="D122" s="2"/>
      <c r="E122" s="2"/>
      <c r="F122" s="2"/>
      <c r="G122" s="379" t="e">
        <f>IF(B105=1,"Nakoľko ste hodnotili primárny princíp výnimočnosti prislúchajúci subkritériu nulou, oblasť nie je rozvinutá. Môžete definovať iba zlepšovacie aktivity.",IF(D123="","Pre zobrazenie popisu je potrené vybrať stupeň hodnotenia",VLOOKUP(D123,POPISY!$B$2:$C$6,2,FALSE)))</f>
        <v>#N/A</v>
      </c>
      <c r="H122" s="379"/>
      <c r="I122" s="379"/>
      <c r="J122" s="379"/>
      <c r="K122" s="379"/>
      <c r="L122" s="379"/>
      <c r="M122" s="379"/>
    </row>
    <row r="123" spans="1:13" x14ac:dyDescent="0.2">
      <c r="A123" s="380" t="s">
        <v>14</v>
      </c>
      <c r="B123" s="380"/>
      <c r="D123" s="381"/>
      <c r="E123" s="381"/>
      <c r="F123" s="381"/>
      <c r="G123" s="395"/>
      <c r="H123" s="395"/>
      <c r="I123" s="395"/>
      <c r="J123" s="395"/>
      <c r="K123" s="395"/>
      <c r="L123" s="395"/>
      <c r="M123" s="395"/>
    </row>
    <row r="124" spans="1:13" x14ac:dyDescent="0.2">
      <c r="A124" s="2"/>
      <c r="B124" s="2"/>
      <c r="C124" s="24"/>
      <c r="D124" s="369" t="e">
        <f>IF(B105=1,"0 - Doteraz nezahájené","")</f>
        <v>#N/A</v>
      </c>
      <c r="E124" s="369"/>
      <c r="F124" s="369"/>
      <c r="G124" s="395"/>
      <c r="H124" s="395"/>
      <c r="I124" s="395"/>
      <c r="J124" s="395"/>
      <c r="K124" s="395"/>
      <c r="L124" s="395"/>
      <c r="M124" s="395"/>
    </row>
    <row r="125" spans="1:13" ht="14.25" customHeight="1" x14ac:dyDescent="0.2">
      <c r="A125" s="372" t="s">
        <v>141</v>
      </c>
      <c r="B125" s="372"/>
      <c r="C125" s="372"/>
      <c r="D125" s="2"/>
      <c r="E125" s="2"/>
      <c r="F125" s="2"/>
      <c r="G125" s="395"/>
      <c r="H125" s="395"/>
      <c r="I125" s="395"/>
      <c r="J125" s="395"/>
      <c r="K125" s="395"/>
      <c r="L125" s="395"/>
      <c r="M125" s="395"/>
    </row>
    <row r="126" spans="1:13" ht="15" x14ac:dyDescent="0.2">
      <c r="A126" s="372"/>
      <c r="B126" s="372"/>
      <c r="C126" s="372"/>
      <c r="D126" s="374" t="e">
        <f>VLOOKUP('8PV'!$L$9,POPISY!$P$2:$R$5,2,FALSE)</f>
        <v>#N/A</v>
      </c>
      <c r="E126" s="374"/>
      <c r="F126" s="374"/>
      <c r="G126" s="2"/>
      <c r="H126" s="2"/>
      <c r="J126" s="5"/>
      <c r="K126" s="5"/>
      <c r="L126" s="5"/>
      <c r="M126" s="5"/>
    </row>
    <row r="127" spans="1:13" ht="15.75" thickBot="1" x14ac:dyDescent="0.25">
      <c r="A127" s="373"/>
      <c r="B127" s="373"/>
      <c r="C127" s="373"/>
      <c r="D127" s="13"/>
      <c r="E127" s="13"/>
      <c r="F127" s="13"/>
      <c r="G127" s="13"/>
      <c r="H127" s="13"/>
      <c r="I127" s="14"/>
      <c r="J127" s="15"/>
      <c r="K127" s="15"/>
      <c r="L127" s="15"/>
      <c r="M127" s="15"/>
    </row>
    <row r="128" spans="1:13" ht="15" thickTop="1" x14ac:dyDescent="0.2"/>
    <row r="129" spans="1:13" x14ac:dyDescent="0.2">
      <c r="A129" s="46"/>
      <c r="B129" s="46"/>
    </row>
    <row r="130" spans="1:13" x14ac:dyDescent="0.2">
      <c r="A130" s="46"/>
      <c r="B130" s="46"/>
      <c r="C130" s="383" t="s">
        <v>46</v>
      </c>
      <c r="D130" s="384"/>
      <c r="E130" s="384"/>
      <c r="F130" s="384"/>
      <c r="G130" s="19"/>
    </row>
    <row r="131" spans="1:13" x14ac:dyDescent="0.2">
      <c r="A131" s="46"/>
      <c r="B131" s="46"/>
      <c r="C131" s="385"/>
      <c r="D131" s="386"/>
      <c r="E131" s="386"/>
      <c r="F131" s="386"/>
      <c r="G131" s="4"/>
    </row>
    <row r="132" spans="1:13" x14ac:dyDescent="0.2">
      <c r="A132" s="46"/>
      <c r="B132" s="46"/>
      <c r="C132" s="385"/>
      <c r="D132" s="386"/>
      <c r="E132" s="386"/>
      <c r="F132" s="386"/>
      <c r="G132" s="18"/>
    </row>
    <row r="133" spans="1:13" ht="14.25" customHeight="1" x14ac:dyDescent="0.2">
      <c r="A133" s="46"/>
      <c r="B133" s="46"/>
      <c r="C133" s="385" t="s">
        <v>38</v>
      </c>
      <c r="D133" s="386"/>
      <c r="E133" s="386"/>
      <c r="F133" s="386"/>
      <c r="G133" s="4"/>
    </row>
    <row r="134" spans="1:13" ht="14.25" customHeight="1" x14ac:dyDescent="0.2">
      <c r="A134" s="46"/>
      <c r="B134" s="46"/>
      <c r="C134" s="385"/>
      <c r="D134" s="386"/>
      <c r="E134" s="386"/>
      <c r="F134" s="386"/>
      <c r="G134" s="4"/>
    </row>
    <row r="135" spans="1:13" ht="14.25" customHeight="1" x14ac:dyDescent="0.2">
      <c r="A135" s="389">
        <v>1.4</v>
      </c>
      <c r="B135" s="390"/>
      <c r="C135" s="386"/>
      <c r="D135" s="386"/>
      <c r="E135" s="386"/>
      <c r="F135" s="386"/>
      <c r="G135" s="4"/>
    </row>
    <row r="136" spans="1:13" ht="14.25" customHeight="1" x14ac:dyDescent="0.2">
      <c r="A136" s="391"/>
      <c r="B136" s="392"/>
      <c r="C136" s="386"/>
      <c r="D136" s="386"/>
      <c r="E136" s="386"/>
      <c r="F136" s="386"/>
      <c r="G136" s="4"/>
    </row>
    <row r="137" spans="1:13" ht="35.25" thickBot="1" x14ac:dyDescent="0.5">
      <c r="A137" s="31" t="e">
        <f>IF(B137=1,1,VLOOKUP(D155,POPISY!$B$2:$D$6,3,FALSE))</f>
        <v>#N/A</v>
      </c>
      <c r="B137" s="31" t="e">
        <f>VLOOKUP('8PV'!L11,Table6[],3,FALSE)</f>
        <v>#N/A</v>
      </c>
      <c r="C137" s="387"/>
      <c r="D137" s="388"/>
      <c r="E137" s="388"/>
      <c r="F137" s="388"/>
      <c r="G137" s="17"/>
      <c r="H137" s="6"/>
      <c r="I137" s="6"/>
      <c r="J137" s="6"/>
    </row>
    <row r="138" spans="1:13" ht="15" thickTop="1" x14ac:dyDescent="0.2">
      <c r="A138" s="375" t="s">
        <v>169</v>
      </c>
      <c r="B138" s="375"/>
      <c r="C138" s="375"/>
      <c r="D138" s="7"/>
      <c r="E138" s="7"/>
      <c r="F138" s="8"/>
      <c r="G138" s="382" t="s">
        <v>31</v>
      </c>
      <c r="H138" s="382"/>
      <c r="I138" s="382"/>
      <c r="J138" s="382"/>
      <c r="K138" s="382"/>
      <c r="L138" s="382"/>
      <c r="M138" s="382"/>
    </row>
    <row r="139" spans="1:13" ht="14.25" customHeight="1" x14ac:dyDescent="0.2">
      <c r="A139" s="25"/>
      <c r="B139" s="25"/>
      <c r="C139" s="25"/>
      <c r="D139" s="25"/>
      <c r="E139" s="25"/>
      <c r="F139" s="25"/>
      <c r="G139" s="377" t="e">
        <f>IF(B137=1,"0 - Doteraz nezahájené, prislúchajúci princíp výnimočnosti hodnotený nulou.","")</f>
        <v>#N/A</v>
      </c>
      <c r="H139" s="377"/>
      <c r="I139" s="377"/>
      <c r="J139" s="377"/>
      <c r="K139" s="377"/>
      <c r="L139" s="377"/>
      <c r="M139" s="377"/>
    </row>
    <row r="140" spans="1:13" x14ac:dyDescent="0.2">
      <c r="A140" s="25"/>
      <c r="B140" s="393"/>
      <c r="C140" s="393"/>
      <c r="D140" s="393"/>
      <c r="E140" s="393"/>
      <c r="F140" s="25"/>
      <c r="G140" s="377"/>
      <c r="H140" s="377"/>
      <c r="I140" s="377"/>
      <c r="J140" s="377"/>
      <c r="K140" s="377"/>
      <c r="L140" s="377"/>
      <c r="M140" s="377"/>
    </row>
    <row r="141" spans="1:13" x14ac:dyDescent="0.2">
      <c r="A141" s="25"/>
      <c r="B141" s="393"/>
      <c r="C141" s="393"/>
      <c r="D141" s="393"/>
      <c r="E141" s="393"/>
      <c r="F141" s="25"/>
      <c r="G141" s="377"/>
      <c r="H141" s="377"/>
      <c r="I141" s="377"/>
      <c r="J141" s="377"/>
      <c r="K141" s="377"/>
      <c r="L141" s="377"/>
      <c r="M141" s="377"/>
    </row>
    <row r="142" spans="1:13" x14ac:dyDescent="0.2">
      <c r="A142" s="25"/>
      <c r="B142" s="25"/>
      <c r="C142" s="25"/>
      <c r="D142" s="25"/>
      <c r="E142" s="25"/>
      <c r="F142" s="25"/>
      <c r="G142" s="377"/>
      <c r="H142" s="377"/>
      <c r="I142" s="377"/>
      <c r="J142" s="377"/>
      <c r="K142" s="377"/>
      <c r="L142" s="377"/>
      <c r="M142" s="377"/>
    </row>
    <row r="143" spans="1:13" ht="15" thickBot="1" x14ac:dyDescent="0.25">
      <c r="A143" s="26"/>
      <c r="B143" s="26"/>
      <c r="C143" s="26"/>
      <c r="D143" s="26"/>
      <c r="E143" s="26"/>
      <c r="F143" s="26"/>
      <c r="G143" s="378"/>
      <c r="H143" s="378"/>
      <c r="I143" s="378"/>
      <c r="J143" s="378"/>
      <c r="K143" s="378"/>
      <c r="L143" s="378"/>
      <c r="M143" s="378"/>
    </row>
    <row r="144" spans="1:13" ht="15" customHeight="1" thickTop="1" x14ac:dyDescent="0.2">
      <c r="A144" s="375" t="s">
        <v>5</v>
      </c>
      <c r="B144" s="375"/>
      <c r="C144" s="375"/>
      <c r="D144" s="8"/>
      <c r="E144" s="11"/>
      <c r="F144" s="11"/>
      <c r="G144" s="377" t="e">
        <f>IF(B137=1,"Neuvádzajú sa, prislúchajúci princíp výnimočnosti hodnotený nulou.","")</f>
        <v>#N/A</v>
      </c>
      <c r="H144" s="377"/>
      <c r="I144" s="377"/>
      <c r="J144" s="377"/>
      <c r="K144" s="377"/>
      <c r="L144" s="377"/>
      <c r="M144" s="377"/>
    </row>
    <row r="145" spans="1:13" x14ac:dyDescent="0.2">
      <c r="A145" s="9"/>
      <c r="B145" s="9"/>
      <c r="C145" s="9"/>
      <c r="D145" s="9"/>
      <c r="E145" s="12"/>
      <c r="F145" s="12"/>
      <c r="G145" s="377"/>
      <c r="H145" s="377"/>
      <c r="I145" s="377"/>
      <c r="J145" s="377"/>
      <c r="K145" s="377"/>
      <c r="L145" s="377"/>
      <c r="M145" s="377"/>
    </row>
    <row r="146" spans="1:13" x14ac:dyDescent="0.2">
      <c r="A146" s="9"/>
      <c r="B146" s="9"/>
      <c r="C146" s="9"/>
      <c r="D146" s="9"/>
      <c r="E146" s="12"/>
      <c r="F146" s="12"/>
      <c r="G146" s="377"/>
      <c r="H146" s="377"/>
      <c r="I146" s="377"/>
      <c r="J146" s="377"/>
      <c r="K146" s="377"/>
      <c r="L146" s="377"/>
      <c r="M146" s="377"/>
    </row>
    <row r="147" spans="1:13" x14ac:dyDescent="0.2">
      <c r="A147" s="12"/>
      <c r="B147" s="12"/>
      <c r="C147" s="12"/>
      <c r="D147" s="12"/>
      <c r="E147" s="12"/>
      <c r="F147" s="12"/>
      <c r="G147" s="377"/>
      <c r="H147" s="377"/>
      <c r="I147" s="377"/>
      <c r="J147" s="377"/>
      <c r="K147" s="377"/>
      <c r="L147" s="377"/>
      <c r="M147" s="377"/>
    </row>
    <row r="148" spans="1:13" ht="15" thickBot="1" x14ac:dyDescent="0.25">
      <c r="A148" s="10"/>
      <c r="B148" s="10"/>
      <c r="C148" s="10"/>
      <c r="D148" s="10"/>
      <c r="E148" s="10"/>
      <c r="F148" s="10"/>
      <c r="G148" s="378"/>
      <c r="H148" s="378"/>
      <c r="I148" s="378"/>
      <c r="J148" s="378"/>
      <c r="K148" s="378"/>
      <c r="L148" s="378"/>
      <c r="M148" s="378"/>
    </row>
    <row r="149" spans="1:13" ht="15" thickTop="1" x14ac:dyDescent="0.2">
      <c r="A149" s="375" t="s">
        <v>9</v>
      </c>
      <c r="B149" s="375"/>
      <c r="C149" s="375"/>
      <c r="D149" s="8"/>
      <c r="E149" s="11"/>
      <c r="F149" s="11"/>
      <c r="G149" s="377"/>
      <c r="H149" s="377"/>
      <c r="I149" s="377"/>
      <c r="J149" s="377"/>
      <c r="K149" s="377"/>
      <c r="L149" s="377"/>
      <c r="M149" s="377"/>
    </row>
    <row r="150" spans="1:13" x14ac:dyDescent="0.2">
      <c r="A150" s="9"/>
      <c r="B150" s="9"/>
      <c r="C150" s="9"/>
      <c r="D150" s="9"/>
      <c r="E150" s="12"/>
      <c r="F150" s="12"/>
      <c r="G150" s="377"/>
      <c r="H150" s="377"/>
      <c r="I150" s="377"/>
      <c r="J150" s="377"/>
      <c r="K150" s="377"/>
      <c r="L150" s="377"/>
      <c r="M150" s="377"/>
    </row>
    <row r="151" spans="1:13" x14ac:dyDescent="0.2">
      <c r="A151" s="9"/>
      <c r="B151" s="9"/>
      <c r="C151" s="9"/>
      <c r="D151" s="9"/>
      <c r="E151" s="12"/>
      <c r="F151" s="12"/>
      <c r="G151" s="377"/>
      <c r="H151" s="377"/>
      <c r="I151" s="377"/>
      <c r="J151" s="377"/>
      <c r="K151" s="377"/>
      <c r="L151" s="377"/>
      <c r="M151" s="377"/>
    </row>
    <row r="152" spans="1:13" x14ac:dyDescent="0.2">
      <c r="A152" s="12"/>
      <c r="B152" s="12"/>
      <c r="C152" s="12"/>
      <c r="D152" s="12"/>
      <c r="E152" s="12"/>
      <c r="F152" s="12"/>
      <c r="G152" s="377"/>
      <c r="H152" s="377"/>
      <c r="I152" s="377"/>
      <c r="J152" s="377"/>
      <c r="K152" s="377"/>
      <c r="L152" s="377"/>
      <c r="M152" s="377"/>
    </row>
    <row r="153" spans="1:13" ht="15" thickBot="1" x14ac:dyDescent="0.25">
      <c r="A153" s="10"/>
      <c r="B153" s="10"/>
      <c r="C153" s="10"/>
      <c r="D153" s="10"/>
      <c r="E153" s="10"/>
      <c r="F153" s="10"/>
      <c r="G153" s="378"/>
      <c r="H153" s="378"/>
      <c r="I153" s="378"/>
      <c r="J153" s="378"/>
      <c r="K153" s="378"/>
      <c r="L153" s="378"/>
      <c r="M153" s="378"/>
    </row>
    <row r="154" spans="1:13" ht="15" customHeight="1" thickTop="1" x14ac:dyDescent="0.2">
      <c r="A154" s="375"/>
      <c r="B154" s="375"/>
      <c r="C154" s="2"/>
      <c r="D154" s="2"/>
      <c r="E154" s="2"/>
      <c r="F154" s="2"/>
      <c r="G154" s="379" t="e">
        <f>IF(B137=1,"Nakoľko ste hodnotili primárny princíp výnimočnosti prislúchajúci subkritériu nulou, oblasť nie je rozvinutá. Môžete definovať iba zlepšovacie aktivity.",IF(D155="","Pre zobrazenie popisu je potrené vybrať stupeň hodnotenia",VLOOKUP(D155,POPISY!$B$2:$C$6,2,FALSE)))</f>
        <v>#N/A</v>
      </c>
      <c r="H154" s="379"/>
      <c r="I154" s="379"/>
      <c r="J154" s="379"/>
      <c r="K154" s="379"/>
      <c r="L154" s="379"/>
      <c r="M154" s="379"/>
    </row>
    <row r="155" spans="1:13" x14ac:dyDescent="0.2">
      <c r="A155" s="380" t="s">
        <v>14</v>
      </c>
      <c r="B155" s="380"/>
      <c r="D155" s="381"/>
      <c r="E155" s="381"/>
      <c r="F155" s="381"/>
      <c r="G155" s="374"/>
      <c r="H155" s="374"/>
      <c r="I155" s="374"/>
      <c r="J155" s="374"/>
      <c r="K155" s="374"/>
      <c r="L155" s="374"/>
      <c r="M155" s="374"/>
    </row>
    <row r="156" spans="1:13" x14ac:dyDescent="0.2">
      <c r="A156" s="2"/>
      <c r="B156" s="2"/>
      <c r="C156" s="24"/>
      <c r="D156" s="369" t="e">
        <f>IF(B137=1,"0 - Doteraz nezahájené","")</f>
        <v>#N/A</v>
      </c>
      <c r="E156" s="369"/>
      <c r="F156" s="369"/>
      <c r="G156" s="374"/>
      <c r="H156" s="374"/>
      <c r="I156" s="374"/>
      <c r="J156" s="374"/>
      <c r="K156" s="374"/>
      <c r="L156" s="374"/>
      <c r="M156" s="374"/>
    </row>
    <row r="157" spans="1:13" x14ac:dyDescent="0.2">
      <c r="A157" s="372" t="s">
        <v>141</v>
      </c>
      <c r="B157" s="372"/>
      <c r="C157" s="372"/>
      <c r="D157" s="2"/>
      <c r="E157" s="2"/>
      <c r="F157" s="2"/>
      <c r="G157" s="374"/>
      <c r="H157" s="374"/>
      <c r="I157" s="374"/>
      <c r="J157" s="374"/>
      <c r="K157" s="374"/>
      <c r="L157" s="374"/>
      <c r="M157" s="374"/>
    </row>
    <row r="158" spans="1:13" ht="15" x14ac:dyDescent="0.2">
      <c r="A158" s="372"/>
      <c r="B158" s="372"/>
      <c r="C158" s="372"/>
      <c r="D158" s="374" t="e">
        <f>VLOOKUP('8PV'!$L$11,POPISY!$P$2:$R$5,2,FALSE)</f>
        <v>#N/A</v>
      </c>
      <c r="E158" s="374"/>
      <c r="F158" s="374"/>
      <c r="G158" s="2"/>
      <c r="H158" s="2"/>
      <c r="J158" s="5"/>
      <c r="K158" s="5"/>
      <c r="L158" s="5"/>
      <c r="M158" s="5"/>
    </row>
    <row r="159" spans="1:13" ht="15.75" thickBot="1" x14ac:dyDescent="0.25">
      <c r="A159" s="373"/>
      <c r="B159" s="373"/>
      <c r="C159" s="373"/>
      <c r="D159" s="13"/>
      <c r="E159" s="13"/>
      <c r="F159" s="13"/>
      <c r="G159" s="13"/>
      <c r="H159" s="13"/>
      <c r="I159" s="14"/>
      <c r="J159" s="15"/>
      <c r="K159" s="15"/>
      <c r="L159" s="15"/>
      <c r="M159" s="15"/>
    </row>
    <row r="160" spans="1:13" ht="15" thickTop="1" x14ac:dyDescent="0.2"/>
  </sheetData>
  <sheetProtection algorithmName="SHA-512" hashValue="C/l55v3ulM9py4j3ETg/EFy+BcsHXPLi1tPa8D5qQV0dqHMuWaepebgdl1j3anA7N9tQS+kk36Jh1PT79gPn2A==" saltValue="RZPbl7RdUBvyBL0vgVeilA==" spinCount="100000" sheet="1" objects="1" scenarios="1" formatCells="0" selectLockedCells="1"/>
  <mergeCells count="79">
    <mergeCell ref="A39:B40"/>
    <mergeCell ref="C34:F41"/>
    <mergeCell ref="D94:F94"/>
    <mergeCell ref="A85:C85"/>
    <mergeCell ref="G85:M89"/>
    <mergeCell ref="A90:B90"/>
    <mergeCell ref="G90:M93"/>
    <mergeCell ref="A91:B91"/>
    <mergeCell ref="D91:F91"/>
    <mergeCell ref="A80:C80"/>
    <mergeCell ref="G80:M84"/>
    <mergeCell ref="D59:F59"/>
    <mergeCell ref="G58:M61"/>
    <mergeCell ref="D62:F62"/>
    <mergeCell ref="A74:C74"/>
    <mergeCell ref="G74:M74"/>
    <mergeCell ref="G75:M79"/>
    <mergeCell ref="C66:F73"/>
    <mergeCell ref="A71:B72"/>
    <mergeCell ref="A53:C53"/>
    <mergeCell ref="G53:M57"/>
    <mergeCell ref="A58:B58"/>
    <mergeCell ref="A59:B59"/>
    <mergeCell ref="A61:C63"/>
    <mergeCell ref="D60:F60"/>
    <mergeCell ref="B76:E76"/>
    <mergeCell ref="B77:E77"/>
    <mergeCell ref="G42:M42"/>
    <mergeCell ref="G43:M47"/>
    <mergeCell ref="G48:M52"/>
    <mergeCell ref="A48:C48"/>
    <mergeCell ref="A42:C42"/>
    <mergeCell ref="B44:E44"/>
    <mergeCell ref="B45:E45"/>
    <mergeCell ref="J20:M22"/>
    <mergeCell ref="B9:E9"/>
    <mergeCell ref="A15:H24"/>
    <mergeCell ref="A25:H31"/>
    <mergeCell ref="J16:M18"/>
    <mergeCell ref="J29:M31"/>
    <mergeCell ref="J24:M27"/>
    <mergeCell ref="G106:M106"/>
    <mergeCell ref="G107:M111"/>
    <mergeCell ref="C98:F105"/>
    <mergeCell ref="A103:B104"/>
    <mergeCell ref="B108:E108"/>
    <mergeCell ref="B109:E109"/>
    <mergeCell ref="G112:M116"/>
    <mergeCell ref="A117:C117"/>
    <mergeCell ref="G117:M121"/>
    <mergeCell ref="A122:B122"/>
    <mergeCell ref="G122:M125"/>
    <mergeCell ref="A123:B123"/>
    <mergeCell ref="D123:F123"/>
    <mergeCell ref="G138:M138"/>
    <mergeCell ref="G139:M143"/>
    <mergeCell ref="C130:F137"/>
    <mergeCell ref="A135:B136"/>
    <mergeCell ref="B140:E140"/>
    <mergeCell ref="B141:E141"/>
    <mergeCell ref="D158:F158"/>
    <mergeCell ref="A144:C144"/>
    <mergeCell ref="G144:M148"/>
    <mergeCell ref="A149:C149"/>
    <mergeCell ref="G149:M153"/>
    <mergeCell ref="A154:B154"/>
    <mergeCell ref="G154:M157"/>
    <mergeCell ref="A155:B155"/>
    <mergeCell ref="D155:F155"/>
    <mergeCell ref="A157:C159"/>
    <mergeCell ref="D92:F92"/>
    <mergeCell ref="A93:C95"/>
    <mergeCell ref="D124:F124"/>
    <mergeCell ref="A125:C127"/>
    <mergeCell ref="D156:F156"/>
    <mergeCell ref="D126:F126"/>
    <mergeCell ref="A138:C138"/>
    <mergeCell ref="A112:C112"/>
    <mergeCell ref="A106:C106"/>
  </mergeCells>
  <conditionalFormatting sqref="D62:F62">
    <cfRule type="expression" dxfId="259" priority="31">
      <formula>$B$41=1</formula>
    </cfRule>
  </conditionalFormatting>
  <conditionalFormatting sqref="D59:F59">
    <cfRule type="expression" dxfId="258" priority="30">
      <formula>$B41&lt;1</formula>
    </cfRule>
  </conditionalFormatting>
  <conditionalFormatting sqref="D94:F94">
    <cfRule type="expression" dxfId="257" priority="28">
      <formula>$B$41=1</formula>
    </cfRule>
  </conditionalFormatting>
  <conditionalFormatting sqref="D126:F126">
    <cfRule type="expression" dxfId="256" priority="22">
      <formula>$B$41=1</formula>
    </cfRule>
  </conditionalFormatting>
  <conditionalFormatting sqref="D91:F91">
    <cfRule type="expression" dxfId="255" priority="20">
      <formula>$B73&lt;1</formula>
    </cfRule>
  </conditionalFormatting>
  <conditionalFormatting sqref="D123:F123">
    <cfRule type="expression" dxfId="254" priority="19">
      <formula>$B105&lt;1</formula>
    </cfRule>
  </conditionalFormatting>
  <conditionalFormatting sqref="D158:F158">
    <cfRule type="expression" dxfId="253" priority="18">
      <formula>$B$41=1</formula>
    </cfRule>
  </conditionalFormatting>
  <conditionalFormatting sqref="D155:F155">
    <cfRule type="expression" dxfId="252" priority="17">
      <formula>$B137&lt;1</formula>
    </cfRule>
  </conditionalFormatting>
  <conditionalFormatting sqref="G75:M79">
    <cfRule type="expression" dxfId="251" priority="8">
      <formula>$B73=1</formula>
    </cfRule>
  </conditionalFormatting>
  <conditionalFormatting sqref="G80:M84">
    <cfRule type="expression" dxfId="250" priority="7">
      <formula>$B73=1</formula>
    </cfRule>
  </conditionalFormatting>
  <conditionalFormatting sqref="G107:M111">
    <cfRule type="expression" dxfId="249" priority="6">
      <formula>$B105=1</formula>
    </cfRule>
  </conditionalFormatting>
  <conditionalFormatting sqref="G112:M116">
    <cfRule type="expression" dxfId="248" priority="5">
      <formula>$B105=1</formula>
    </cfRule>
  </conditionalFormatting>
  <conditionalFormatting sqref="G139:M143">
    <cfRule type="expression" dxfId="247" priority="4">
      <formula>$B137=1</formula>
    </cfRule>
  </conditionalFormatting>
  <conditionalFormatting sqref="G144:M148">
    <cfRule type="expression" dxfId="246" priority="3">
      <formula>$B137=1</formula>
    </cfRule>
  </conditionalFormatting>
  <conditionalFormatting sqref="G43:M47">
    <cfRule type="expression" dxfId="245" priority="2">
      <formula>$B41=1</formula>
    </cfRule>
  </conditionalFormatting>
  <conditionalFormatting sqref="G48:M52">
    <cfRule type="expression" dxfId="244" priority="1">
      <formula>$B41=1</formula>
    </cfRule>
  </conditionalFormatting>
  <hyperlinks>
    <hyperlink ref="J16:M18" location="'1VODCOVSTVO'!G43" tooltip="Klik na subkritérium" display="1.1 Jasné poslanie, vízia a hodnoty" xr:uid="{E8091D47-BA7C-4090-9B3F-7F23BEDA4672}"/>
    <hyperlink ref="J20:M22" location="'1VODCOVSTVO'!G75" tooltip="Klik na subkritérium" display="'1VODCOVSTVO'!G75" xr:uid="{93781B2D-E3B2-4D35-9F43-45A7CB7F22B9}"/>
    <hyperlink ref="J24:M27" location="'1VODCOVSTVO'!G107" tooltip="Klik na subkritérium" display="'1VODCOVSTVO'!G107" xr:uid="{55335050-F547-47B9-A8AC-5C3AA786D44A}"/>
    <hyperlink ref="J29:M31" location="'1VODCOVSTVO'!G139" tooltip="Klik na subkritérium" display="'1VODCOVSTVO'!G139" xr:uid="{D4D1356E-725C-4D0C-AE06-69D14512404A}"/>
  </hyperlinks>
  <printOptions horizontalCentered="1" verticalCentered="1"/>
  <pageMargins left="0.7" right="0.7" top="0.75" bottom="0.75" header="0.3" footer="0.3"/>
  <pageSetup paperSize="9" fitToWidth="0" fitToHeight="0" orientation="landscape" r:id="rId1"/>
  <headerFooter>
    <oddHeader>&amp;C&amp;K00-049Kritérium 1 - Vodcovstvo</oddHeader>
    <oddFooter>&amp;C&amp;K00-043EASY CAF Tool</oddFooter>
  </headerFooter>
  <ignoredErrors>
    <ignoredError sqref="A73:B73 A41:B41 A105:B105 A137:B137 G75 G107 G139"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96D79C-B5C3-49F2-A924-F6758F1FA08C}">
          <x14:formula1>
            <xm:f>POPISY!$B$2:$B$6</xm:f>
          </x14:formula1>
          <xm:sqref>D59:F59 D155:F155 D91:F91 D123:F123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1391-0251-421C-84C2-E1A63B04C50E}">
  <dimension ref="A1:XFC160"/>
  <sheetViews>
    <sheetView showGridLines="0" view="pageLayout" zoomScaleNormal="130" zoomScaleSheetLayoutView="115" workbookViewId="0"/>
  </sheetViews>
  <sheetFormatPr defaultColWidth="0" defaultRowHeight="14.25" x14ac:dyDescent="0.2"/>
  <cols>
    <col min="1" max="13" width="9" style="27" customWidth="1"/>
    <col min="14" max="14" width="6.25" style="27" customWidth="1"/>
    <col min="15" max="65" width="0" style="27" hidden="1" customWidth="1"/>
    <col min="66" max="16383" width="9" style="27" hidden="1"/>
    <col min="16384" max="16384" width="1.75" style="27" hidden="1" customWidth="1"/>
  </cols>
  <sheetData>
    <row r="1" spans="1:13" x14ac:dyDescent="0.2">
      <c r="A1" s="48" t="e">
        <f>IF(B105=1,"Neuvádzajú sa, prislúchajúci princíp výnimočnosti hodnotený nulou.","")</f>
        <v>#N/A</v>
      </c>
    </row>
    <row r="2" spans="1:13" x14ac:dyDescent="0.2">
      <c r="A2" s="48"/>
    </row>
    <row r="3" spans="1:13" x14ac:dyDescent="0.2">
      <c r="A3" s="48"/>
    </row>
    <row r="4" spans="1:13" x14ac:dyDescent="0.2">
      <c r="A4" s="48"/>
    </row>
    <row r="5" spans="1:13" x14ac:dyDescent="0.2">
      <c r="A5" s="48"/>
    </row>
    <row r="6" spans="1:13" x14ac:dyDescent="0.2">
      <c r="A6" s="48"/>
    </row>
    <row r="9" spans="1:13" ht="34.5" customHeight="1" x14ac:dyDescent="0.2">
      <c r="B9" s="413" t="s">
        <v>34</v>
      </c>
      <c r="C9" s="413"/>
      <c r="D9" s="413"/>
      <c r="E9" s="413"/>
    </row>
    <row r="10" spans="1:13" x14ac:dyDescent="0.2">
      <c r="B10" s="413"/>
      <c r="C10" s="413"/>
      <c r="D10" s="413"/>
      <c r="E10" s="413"/>
    </row>
    <row r="11" spans="1:13" x14ac:dyDescent="0.2">
      <c r="B11" s="413"/>
      <c r="C11" s="413"/>
      <c r="D11" s="413"/>
      <c r="E11" s="413"/>
    </row>
    <row r="14" spans="1:13" x14ac:dyDescent="0.2">
      <c r="J14" s="48"/>
      <c r="K14" s="48"/>
      <c r="L14" s="48"/>
      <c r="M14" s="48"/>
    </row>
    <row r="15" spans="1:13" x14ac:dyDescent="0.2">
      <c r="A15" s="416" t="s">
        <v>35</v>
      </c>
      <c r="B15" s="417"/>
      <c r="C15" s="417"/>
      <c r="D15" s="417"/>
      <c r="E15" s="417"/>
      <c r="F15" s="417"/>
      <c r="G15" s="417"/>
      <c r="H15" s="417"/>
      <c r="J15" s="415" t="s">
        <v>49</v>
      </c>
      <c r="K15" s="415"/>
      <c r="L15" s="415"/>
      <c r="M15" s="415"/>
    </row>
    <row r="16" spans="1:13" ht="15" customHeight="1" x14ac:dyDescent="0.2">
      <c r="A16" s="417"/>
      <c r="B16" s="417"/>
      <c r="C16" s="417"/>
      <c r="D16" s="417"/>
      <c r="E16" s="417"/>
      <c r="F16" s="417"/>
      <c r="G16" s="417"/>
      <c r="H16" s="417"/>
      <c r="J16" s="415"/>
      <c r="K16" s="415"/>
      <c r="L16" s="415"/>
      <c r="M16" s="415"/>
    </row>
    <row r="17" spans="1:13" ht="14.25" customHeight="1" x14ac:dyDescent="0.2">
      <c r="A17" s="417"/>
      <c r="B17" s="417"/>
      <c r="C17" s="417"/>
      <c r="D17" s="417"/>
      <c r="E17" s="417"/>
      <c r="F17" s="417"/>
      <c r="G17" s="417"/>
      <c r="H17" s="417"/>
      <c r="J17" s="415"/>
      <c r="K17" s="415"/>
      <c r="L17" s="415"/>
      <c r="M17" s="415"/>
    </row>
    <row r="18" spans="1:13" ht="14.25" customHeight="1" x14ac:dyDescent="0.2">
      <c r="A18" s="417"/>
      <c r="B18" s="417"/>
      <c r="C18" s="417"/>
      <c r="D18" s="417"/>
      <c r="E18" s="417"/>
      <c r="F18" s="417"/>
      <c r="G18" s="417"/>
      <c r="H18" s="417"/>
      <c r="J18" s="415"/>
      <c r="K18" s="415"/>
      <c r="L18" s="415"/>
      <c r="M18" s="415"/>
    </row>
    <row r="19" spans="1:13" x14ac:dyDescent="0.2">
      <c r="A19" s="417"/>
      <c r="B19" s="417"/>
      <c r="C19" s="417"/>
      <c r="D19" s="417"/>
      <c r="E19" s="417"/>
      <c r="F19" s="417"/>
      <c r="G19" s="417"/>
      <c r="H19" s="417"/>
      <c r="J19" s="48"/>
      <c r="K19" s="48"/>
      <c r="L19" s="48"/>
      <c r="M19" s="48"/>
    </row>
    <row r="20" spans="1:13" ht="14.25" customHeight="1" x14ac:dyDescent="0.2">
      <c r="A20" s="417"/>
      <c r="B20" s="417"/>
      <c r="C20" s="417"/>
      <c r="D20" s="417"/>
      <c r="E20" s="417"/>
      <c r="F20" s="417"/>
      <c r="G20" s="417"/>
      <c r="H20" s="417"/>
      <c r="J20" s="415" t="s">
        <v>51</v>
      </c>
      <c r="K20" s="415"/>
      <c r="L20" s="415"/>
      <c r="M20" s="415"/>
    </row>
    <row r="21" spans="1:13" ht="14.25" customHeight="1" x14ac:dyDescent="0.2">
      <c r="A21" s="417"/>
      <c r="B21" s="417"/>
      <c r="C21" s="417"/>
      <c r="D21" s="417"/>
      <c r="E21" s="417"/>
      <c r="F21" s="417"/>
      <c r="G21" s="417"/>
      <c r="H21" s="417"/>
      <c r="J21" s="415"/>
      <c r="K21" s="415"/>
      <c r="L21" s="415"/>
      <c r="M21" s="415"/>
    </row>
    <row r="22" spans="1:13" ht="14.25" customHeight="1" x14ac:dyDescent="0.2">
      <c r="A22" s="417"/>
      <c r="B22" s="417"/>
      <c r="C22" s="417"/>
      <c r="D22" s="417"/>
      <c r="E22" s="417"/>
      <c r="F22" s="417"/>
      <c r="G22" s="417"/>
      <c r="H22" s="417"/>
      <c r="J22" s="415"/>
      <c r="K22" s="415"/>
      <c r="L22" s="415"/>
      <c r="M22" s="415"/>
    </row>
    <row r="23" spans="1:13" ht="14.25" customHeight="1" x14ac:dyDescent="0.2">
      <c r="A23" s="417"/>
      <c r="B23" s="417"/>
      <c r="C23" s="417"/>
      <c r="D23" s="417"/>
      <c r="E23" s="417"/>
      <c r="F23" s="417"/>
      <c r="G23" s="417"/>
      <c r="H23" s="417"/>
      <c r="J23" s="54"/>
      <c r="K23" s="54"/>
      <c r="L23" s="54"/>
      <c r="M23" s="54"/>
    </row>
    <row r="24" spans="1:13" ht="14.25" customHeight="1" x14ac:dyDescent="0.2">
      <c r="A24" s="417"/>
      <c r="B24" s="417"/>
      <c r="C24" s="417"/>
      <c r="D24" s="417"/>
      <c r="E24" s="417"/>
      <c r="F24" s="417"/>
      <c r="G24" s="417"/>
      <c r="H24" s="417"/>
      <c r="J24" s="415" t="s">
        <v>53</v>
      </c>
      <c r="K24" s="415"/>
      <c r="L24" s="415"/>
      <c r="M24" s="415"/>
    </row>
    <row r="25" spans="1:13" ht="14.25" customHeight="1" x14ac:dyDescent="0.2">
      <c r="A25" s="418" t="s">
        <v>36</v>
      </c>
      <c r="B25" s="418"/>
      <c r="C25" s="418"/>
      <c r="D25" s="418"/>
      <c r="E25" s="418"/>
      <c r="F25" s="418"/>
      <c r="G25" s="418"/>
      <c r="H25" s="418"/>
      <c r="J25" s="415"/>
      <c r="K25" s="415"/>
      <c r="L25" s="415"/>
      <c r="M25" s="415"/>
    </row>
    <row r="26" spans="1:13" ht="14.25" customHeight="1" x14ac:dyDescent="0.2">
      <c r="A26" s="418"/>
      <c r="B26" s="418"/>
      <c r="C26" s="418"/>
      <c r="D26" s="418"/>
      <c r="E26" s="418"/>
      <c r="F26" s="418"/>
      <c r="G26" s="418"/>
      <c r="H26" s="418"/>
      <c r="J26" s="415"/>
      <c r="K26" s="415"/>
      <c r="L26" s="415"/>
      <c r="M26" s="415"/>
    </row>
    <row r="27" spans="1:13" ht="14.25" customHeight="1" x14ac:dyDescent="0.2">
      <c r="A27" s="418"/>
      <c r="B27" s="418"/>
      <c r="C27" s="418"/>
      <c r="D27" s="418"/>
      <c r="E27" s="418"/>
      <c r="F27" s="418"/>
      <c r="G27" s="418"/>
      <c r="H27" s="418"/>
      <c r="J27" s="48"/>
      <c r="K27" s="48"/>
      <c r="L27" s="48"/>
      <c r="M27" s="48"/>
    </row>
    <row r="28" spans="1:13" ht="14.25" customHeight="1" x14ac:dyDescent="0.2">
      <c r="A28" s="418"/>
      <c r="B28" s="418"/>
      <c r="C28" s="418"/>
      <c r="D28" s="418"/>
      <c r="E28" s="418"/>
      <c r="F28" s="418"/>
      <c r="G28" s="418"/>
      <c r="H28" s="418"/>
      <c r="J28" s="415" t="s">
        <v>55</v>
      </c>
      <c r="K28" s="415"/>
      <c r="L28" s="415"/>
      <c r="M28" s="415"/>
    </row>
    <row r="29" spans="1:13" ht="14.25" customHeight="1" x14ac:dyDescent="0.2">
      <c r="A29" s="418"/>
      <c r="B29" s="418"/>
      <c r="C29" s="418"/>
      <c r="D29" s="418"/>
      <c r="E29" s="418"/>
      <c r="F29" s="418"/>
      <c r="G29" s="418"/>
      <c r="H29" s="418"/>
      <c r="J29" s="415"/>
      <c r="K29" s="415"/>
      <c r="L29" s="415"/>
      <c r="M29" s="415"/>
    </row>
    <row r="30" spans="1:13" ht="14.25" customHeight="1" x14ac:dyDescent="0.2">
      <c r="A30" s="418"/>
      <c r="B30" s="418"/>
      <c r="C30" s="418"/>
      <c r="D30" s="418"/>
      <c r="E30" s="418"/>
      <c r="F30" s="418"/>
      <c r="G30" s="418"/>
      <c r="H30" s="418"/>
      <c r="J30" s="415"/>
      <c r="K30" s="415"/>
      <c r="L30" s="415"/>
      <c r="M30" s="415"/>
    </row>
    <row r="31" spans="1:13" ht="14.25" customHeight="1" x14ac:dyDescent="0.2">
      <c r="A31" s="418"/>
      <c r="B31" s="418"/>
      <c r="C31" s="418"/>
      <c r="D31" s="418"/>
      <c r="E31" s="418"/>
      <c r="F31" s="418"/>
      <c r="G31" s="418"/>
      <c r="H31" s="418"/>
      <c r="J31" s="54"/>
      <c r="K31" s="54"/>
      <c r="L31" s="54"/>
      <c r="M31" s="54"/>
    </row>
    <row r="34" spans="1:13" ht="14.25" customHeight="1" x14ac:dyDescent="0.2">
      <c r="C34" s="397" t="s">
        <v>48</v>
      </c>
      <c r="D34" s="398"/>
      <c r="E34" s="398"/>
      <c r="F34" s="398"/>
      <c r="G34" s="398"/>
      <c r="H34" s="398"/>
    </row>
    <row r="35" spans="1:13" ht="14.25" customHeight="1" x14ac:dyDescent="0.2">
      <c r="C35" s="399"/>
      <c r="D35" s="400"/>
      <c r="E35" s="400"/>
      <c r="F35" s="400"/>
      <c r="G35" s="400"/>
      <c r="H35" s="400"/>
    </row>
    <row r="36" spans="1:13" ht="14.25" customHeight="1" x14ac:dyDescent="0.2">
      <c r="C36" s="399"/>
      <c r="D36" s="400"/>
      <c r="E36" s="400"/>
      <c r="F36" s="400"/>
      <c r="G36" s="400"/>
      <c r="H36" s="400"/>
    </row>
    <row r="37" spans="1:13" ht="14.25" customHeight="1" x14ac:dyDescent="0.2">
      <c r="C37" s="399"/>
      <c r="D37" s="400"/>
      <c r="E37" s="400"/>
      <c r="F37" s="400"/>
      <c r="G37" s="400"/>
      <c r="H37" s="400"/>
    </row>
    <row r="38" spans="1:13" ht="14.25" customHeight="1" x14ac:dyDescent="0.2">
      <c r="C38" s="399"/>
      <c r="D38" s="400"/>
      <c r="E38" s="400"/>
      <c r="F38" s="400"/>
      <c r="G38" s="400"/>
      <c r="H38" s="400"/>
    </row>
    <row r="39" spans="1:13" ht="14.25" customHeight="1" x14ac:dyDescent="0.2">
      <c r="A39" s="403">
        <v>2.1</v>
      </c>
      <c r="B39" s="404"/>
      <c r="C39" s="400"/>
      <c r="D39" s="400"/>
      <c r="E39" s="400"/>
      <c r="F39" s="400"/>
      <c r="G39" s="400"/>
      <c r="H39" s="400"/>
    </row>
    <row r="40" spans="1:13" ht="14.25" customHeight="1" x14ac:dyDescent="0.2">
      <c r="A40" s="405"/>
      <c r="B40" s="406"/>
      <c r="C40" s="400"/>
      <c r="D40" s="400"/>
      <c r="E40" s="400"/>
      <c r="F40" s="400"/>
      <c r="G40" s="400"/>
      <c r="H40" s="400"/>
    </row>
    <row r="41" spans="1:13" ht="35.25" thickBot="1" x14ac:dyDescent="0.5">
      <c r="A41" s="31" t="e">
        <f>IF(B41=1,1,VLOOKUP(D59,POPISY!$B$2:$D$6,3,FALSE))</f>
        <v>#N/A</v>
      </c>
      <c r="B41" s="31" t="e">
        <f>VLOOKUP('8PV'!L8,Table6[],3,FALSE)</f>
        <v>#N/A</v>
      </c>
      <c r="C41" s="401"/>
      <c r="D41" s="402"/>
      <c r="E41" s="402"/>
      <c r="F41" s="402"/>
      <c r="G41" s="402"/>
      <c r="H41" s="402"/>
      <c r="I41" s="33"/>
      <c r="J41" s="33"/>
    </row>
    <row r="42" spans="1:13" ht="15" thickTop="1" x14ac:dyDescent="0.2">
      <c r="A42" s="376" t="s">
        <v>169</v>
      </c>
      <c r="B42" s="376"/>
      <c r="C42" s="376"/>
      <c r="D42" s="34"/>
      <c r="E42" s="34"/>
      <c r="F42" s="35"/>
      <c r="G42" s="396" t="s">
        <v>31</v>
      </c>
      <c r="H42" s="396"/>
      <c r="I42" s="396"/>
      <c r="J42" s="396"/>
      <c r="K42" s="396"/>
      <c r="L42" s="396"/>
      <c r="M42" s="396"/>
    </row>
    <row r="43" spans="1:13" ht="14.25" customHeight="1" x14ac:dyDescent="0.2">
      <c r="A43" s="55"/>
      <c r="B43" s="55"/>
      <c r="C43" s="55"/>
      <c r="D43" s="55"/>
      <c r="E43" s="55"/>
      <c r="F43" s="55"/>
      <c r="G43" s="411" t="e">
        <f>IF(B41=1,"0 - Doteraz nezahájené, prislúchajúci princíp výnimočnosti hodnotený nulou.","")</f>
        <v>#N/A</v>
      </c>
      <c r="H43" s="411"/>
      <c r="I43" s="411"/>
      <c r="J43" s="411"/>
      <c r="K43" s="411"/>
      <c r="L43" s="411"/>
      <c r="M43" s="411"/>
    </row>
    <row r="44" spans="1:13" x14ac:dyDescent="0.2">
      <c r="A44" s="55"/>
      <c r="B44" s="414"/>
      <c r="C44" s="414"/>
      <c r="D44" s="414"/>
      <c r="E44" s="414"/>
      <c r="F44" s="55"/>
      <c r="G44" s="411"/>
      <c r="H44" s="411"/>
      <c r="I44" s="411"/>
      <c r="J44" s="411"/>
      <c r="K44" s="411"/>
      <c r="L44" s="411"/>
      <c r="M44" s="411"/>
    </row>
    <row r="45" spans="1:13" x14ac:dyDescent="0.2">
      <c r="A45" s="55"/>
      <c r="B45" s="414"/>
      <c r="C45" s="414"/>
      <c r="D45" s="414"/>
      <c r="E45" s="414"/>
      <c r="F45" s="55"/>
      <c r="G45" s="411"/>
      <c r="H45" s="411"/>
      <c r="I45" s="411"/>
      <c r="J45" s="411"/>
      <c r="K45" s="411"/>
      <c r="L45" s="411"/>
      <c r="M45" s="411"/>
    </row>
    <row r="46" spans="1:13" x14ac:dyDescent="0.2">
      <c r="A46" s="55"/>
      <c r="B46" s="55"/>
      <c r="C46" s="55"/>
      <c r="D46" s="55"/>
      <c r="E46" s="55"/>
      <c r="F46" s="55"/>
      <c r="G46" s="411"/>
      <c r="H46" s="411"/>
      <c r="I46" s="411"/>
      <c r="J46" s="411"/>
      <c r="K46" s="411"/>
      <c r="L46" s="411"/>
      <c r="M46" s="411"/>
    </row>
    <row r="47" spans="1:13" ht="14.25" customHeight="1" thickBot="1" x14ac:dyDescent="0.25">
      <c r="A47" s="56"/>
      <c r="B47" s="56"/>
      <c r="C47" s="56"/>
      <c r="D47" s="56"/>
      <c r="E47" s="56"/>
      <c r="F47" s="56"/>
      <c r="G47" s="378"/>
      <c r="H47" s="378"/>
      <c r="I47" s="378"/>
      <c r="J47" s="378"/>
      <c r="K47" s="378"/>
      <c r="L47" s="378"/>
      <c r="M47" s="378"/>
    </row>
    <row r="48" spans="1:13" ht="14.25" customHeight="1" thickTop="1" x14ac:dyDescent="0.2">
      <c r="A48" s="376" t="s">
        <v>5</v>
      </c>
      <c r="B48" s="376"/>
      <c r="C48" s="376"/>
      <c r="D48" s="35"/>
      <c r="E48" s="38"/>
      <c r="F48" s="38"/>
      <c r="G48" s="411" t="e">
        <f>IF(B41=1,"Neuvádzajú sa, prislúchajúci princíp výnimočnosti hodnotený nulou.","")</f>
        <v>#N/A</v>
      </c>
      <c r="H48" s="411"/>
      <c r="I48" s="411"/>
      <c r="J48" s="411"/>
      <c r="K48" s="411"/>
      <c r="L48" s="411"/>
      <c r="M48" s="411"/>
    </row>
    <row r="49" spans="1:13" ht="14.25" customHeight="1" x14ac:dyDescent="0.2">
      <c r="A49" s="36"/>
      <c r="B49" s="36"/>
      <c r="C49" s="36"/>
      <c r="D49" s="36"/>
      <c r="E49" s="39"/>
      <c r="F49" s="39"/>
      <c r="G49" s="411"/>
      <c r="H49" s="411"/>
      <c r="I49" s="411"/>
      <c r="J49" s="411"/>
      <c r="K49" s="411"/>
      <c r="L49" s="411"/>
      <c r="M49" s="411"/>
    </row>
    <row r="50" spans="1:13" ht="14.25" customHeight="1" x14ac:dyDescent="0.2">
      <c r="A50" s="36"/>
      <c r="B50" s="36"/>
      <c r="C50" s="36"/>
      <c r="D50" s="36"/>
      <c r="E50" s="39"/>
      <c r="F50" s="39"/>
      <c r="G50" s="411"/>
      <c r="H50" s="411"/>
      <c r="I50" s="411"/>
      <c r="J50" s="411"/>
      <c r="K50" s="411"/>
      <c r="L50" s="411"/>
      <c r="M50" s="411"/>
    </row>
    <row r="51" spans="1:13" x14ac:dyDescent="0.2">
      <c r="A51" s="39"/>
      <c r="B51" s="39"/>
      <c r="C51" s="39"/>
      <c r="D51" s="39"/>
      <c r="E51" s="39"/>
      <c r="F51" s="39"/>
      <c r="G51" s="411"/>
      <c r="H51" s="411"/>
      <c r="I51" s="411"/>
      <c r="J51" s="411"/>
      <c r="K51" s="411"/>
      <c r="L51" s="411"/>
      <c r="M51" s="411"/>
    </row>
    <row r="52" spans="1:13" ht="14.25" customHeight="1" thickBot="1" x14ac:dyDescent="0.25">
      <c r="A52" s="37"/>
      <c r="B52" s="37"/>
      <c r="C52" s="37"/>
      <c r="D52" s="37"/>
      <c r="E52" s="37"/>
      <c r="F52" s="37"/>
      <c r="G52" s="378"/>
      <c r="H52" s="378"/>
      <c r="I52" s="378"/>
      <c r="J52" s="378"/>
      <c r="K52" s="378"/>
      <c r="L52" s="378"/>
      <c r="M52" s="378"/>
    </row>
    <row r="53" spans="1:13" ht="14.25" customHeight="1" thickTop="1" x14ac:dyDescent="0.2">
      <c r="A53" s="376" t="s">
        <v>9</v>
      </c>
      <c r="B53" s="376"/>
      <c r="C53" s="376"/>
      <c r="D53" s="35"/>
      <c r="E53" s="38"/>
      <c r="F53" s="38"/>
      <c r="G53" s="377"/>
      <c r="H53" s="377"/>
      <c r="I53" s="377"/>
      <c r="J53" s="377"/>
      <c r="K53" s="377"/>
      <c r="L53" s="377"/>
      <c r="M53" s="377"/>
    </row>
    <row r="54" spans="1:13" ht="14.25" customHeight="1" x14ac:dyDescent="0.2">
      <c r="A54" s="36"/>
      <c r="B54" s="36"/>
      <c r="C54" s="36"/>
      <c r="D54" s="36"/>
      <c r="E54" s="39"/>
      <c r="F54" s="39"/>
      <c r="G54" s="377"/>
      <c r="H54" s="377"/>
      <c r="I54" s="377"/>
      <c r="J54" s="377"/>
      <c r="K54" s="377"/>
      <c r="L54" s="377"/>
      <c r="M54" s="377"/>
    </row>
    <row r="55" spans="1:13" x14ac:dyDescent="0.2">
      <c r="A55" s="36"/>
      <c r="B55" s="36"/>
      <c r="C55" s="36"/>
      <c r="D55" s="36"/>
      <c r="E55" s="39"/>
      <c r="F55" s="39"/>
      <c r="G55" s="377"/>
      <c r="H55" s="377"/>
      <c r="I55" s="377"/>
      <c r="J55" s="377"/>
      <c r="K55" s="377"/>
      <c r="L55" s="377"/>
      <c r="M55" s="377"/>
    </row>
    <row r="56" spans="1:13" ht="14.25" customHeight="1" x14ac:dyDescent="0.2">
      <c r="A56" s="39"/>
      <c r="B56" s="39"/>
      <c r="C56" s="39"/>
      <c r="D56" s="39"/>
      <c r="E56" s="39"/>
      <c r="F56" s="39"/>
      <c r="G56" s="377"/>
      <c r="H56" s="377"/>
      <c r="I56" s="377"/>
      <c r="J56" s="377"/>
      <c r="K56" s="377"/>
      <c r="L56" s="377"/>
      <c r="M56" s="377"/>
    </row>
    <row r="57" spans="1:13" ht="14.25" customHeight="1" thickBot="1" x14ac:dyDescent="0.25">
      <c r="A57" s="37"/>
      <c r="B57" s="37"/>
      <c r="C57" s="37"/>
      <c r="D57" s="37"/>
      <c r="E57" s="37"/>
      <c r="F57" s="37"/>
      <c r="G57" s="378"/>
      <c r="H57" s="378"/>
      <c r="I57" s="378"/>
      <c r="J57" s="378"/>
      <c r="K57" s="378"/>
      <c r="L57" s="378"/>
      <c r="M57" s="378"/>
    </row>
    <row r="58" spans="1:13" ht="14.25" customHeight="1" thickTop="1" x14ac:dyDescent="0.2">
      <c r="A58" s="376"/>
      <c r="B58" s="376"/>
      <c r="C58" s="40"/>
      <c r="D58" s="40"/>
      <c r="E58" s="40"/>
      <c r="F58" s="40"/>
      <c r="G58" s="379" t="e">
        <f>IF(B41=1,"Nakoľko ste hodnotili primárny princíp výnimočnosti prislúchajúci subkritériu nulou, oblasť nie je rozvinutá. Môžete definovať iba zlepšovacie aktivity.",IF(D59="","Pre zobrazenie popisu je potrené vybrať stupeň hodnotenia",VLOOKUP(D59,POPISY!$B$2:$C$6,2,FALSE)))</f>
        <v>#N/A</v>
      </c>
      <c r="H58" s="379"/>
      <c r="I58" s="379"/>
      <c r="J58" s="379"/>
      <c r="K58" s="379"/>
      <c r="L58" s="379"/>
      <c r="M58" s="379"/>
    </row>
    <row r="59" spans="1:13" x14ac:dyDescent="0.2">
      <c r="A59" s="412" t="s">
        <v>14</v>
      </c>
      <c r="B59" s="412"/>
      <c r="D59" s="381"/>
      <c r="E59" s="381"/>
      <c r="F59" s="381"/>
      <c r="G59" s="374"/>
      <c r="H59" s="374"/>
      <c r="I59" s="374"/>
      <c r="J59" s="374"/>
      <c r="K59" s="374"/>
      <c r="L59" s="374"/>
      <c r="M59" s="374"/>
    </row>
    <row r="60" spans="1:13" ht="14.25" customHeight="1" x14ac:dyDescent="0.2">
      <c r="A60" s="40"/>
      <c r="B60" s="40"/>
      <c r="C60" s="41"/>
      <c r="D60" s="369" t="e">
        <f>IF(B41=1,"0 - Doteraz nezahájené","")</f>
        <v>#N/A</v>
      </c>
      <c r="E60" s="369"/>
      <c r="F60" s="369"/>
      <c r="G60" s="374"/>
      <c r="H60" s="374"/>
      <c r="I60" s="374"/>
      <c r="J60" s="374"/>
      <c r="K60" s="374"/>
      <c r="L60" s="374"/>
      <c r="M60" s="374"/>
    </row>
    <row r="61" spans="1:13" ht="14.25" customHeight="1" x14ac:dyDescent="0.2">
      <c r="A61" s="370" t="s">
        <v>141</v>
      </c>
      <c r="B61" s="370"/>
      <c r="C61" s="370"/>
      <c r="D61" s="40"/>
      <c r="E61" s="40"/>
      <c r="F61" s="40"/>
      <c r="G61" s="374"/>
      <c r="H61" s="374"/>
      <c r="I61" s="374"/>
      <c r="J61" s="374"/>
      <c r="K61" s="374"/>
      <c r="L61" s="374"/>
      <c r="M61" s="374"/>
    </row>
    <row r="62" spans="1:13" ht="14.25" customHeight="1" x14ac:dyDescent="0.2">
      <c r="A62" s="370"/>
      <c r="B62" s="370"/>
      <c r="C62" s="370"/>
      <c r="D62" s="374" t="e">
        <f>VLOOKUP('8PV'!$L$8,POPISY!$P$2:$R$5,2,FALSE)</f>
        <v>#N/A</v>
      </c>
      <c r="E62" s="374"/>
      <c r="F62" s="374"/>
      <c r="G62" s="40"/>
      <c r="H62" s="40"/>
      <c r="J62" s="42"/>
      <c r="K62" s="42"/>
      <c r="L62" s="42"/>
      <c r="M62" s="42"/>
    </row>
    <row r="63" spans="1:13" ht="15.75" thickBot="1" x14ac:dyDescent="0.25">
      <c r="A63" s="371"/>
      <c r="B63" s="371"/>
      <c r="C63" s="371"/>
      <c r="D63" s="43"/>
      <c r="E63" s="43"/>
      <c r="F63" s="43"/>
      <c r="G63" s="43"/>
      <c r="H63" s="43"/>
      <c r="I63" s="44"/>
      <c r="J63" s="45"/>
      <c r="K63" s="45"/>
      <c r="L63" s="45"/>
      <c r="M63" s="45"/>
    </row>
    <row r="64" spans="1:13" ht="15" thickTop="1" x14ac:dyDescent="0.2"/>
    <row r="66" spans="1:13" ht="14.25" customHeight="1" x14ac:dyDescent="0.2">
      <c r="C66" s="397" t="s">
        <v>50</v>
      </c>
      <c r="D66" s="398"/>
      <c r="E66" s="398"/>
      <c r="F66" s="398"/>
      <c r="G66" s="28"/>
    </row>
    <row r="67" spans="1:13" ht="14.25" customHeight="1" x14ac:dyDescent="0.2">
      <c r="C67" s="399"/>
      <c r="D67" s="400"/>
      <c r="E67" s="400"/>
      <c r="F67" s="400"/>
      <c r="G67" s="29"/>
    </row>
    <row r="68" spans="1:13" ht="14.25" customHeight="1" x14ac:dyDescent="0.2">
      <c r="C68" s="399"/>
      <c r="D68" s="400"/>
      <c r="E68" s="400"/>
      <c r="F68" s="400"/>
      <c r="G68" s="30"/>
    </row>
    <row r="69" spans="1:13" ht="14.25" customHeight="1" x14ac:dyDescent="0.2">
      <c r="C69" s="399"/>
      <c r="D69" s="400"/>
      <c r="E69" s="400"/>
      <c r="F69" s="400"/>
      <c r="G69" s="29"/>
    </row>
    <row r="70" spans="1:13" ht="14.25" customHeight="1" x14ac:dyDescent="0.2">
      <c r="C70" s="399"/>
      <c r="D70" s="400"/>
      <c r="E70" s="400"/>
      <c r="F70" s="400"/>
      <c r="G70" s="29"/>
    </row>
    <row r="71" spans="1:13" ht="14.25" customHeight="1" x14ac:dyDescent="0.2">
      <c r="A71" s="403">
        <v>2.2000000000000002</v>
      </c>
      <c r="B71" s="404"/>
      <c r="C71" s="400"/>
      <c r="D71" s="400"/>
      <c r="E71" s="400"/>
      <c r="F71" s="400"/>
      <c r="G71" s="29"/>
    </row>
    <row r="72" spans="1:13" ht="14.25" customHeight="1" x14ac:dyDescent="0.2">
      <c r="A72" s="405"/>
      <c r="B72" s="406"/>
      <c r="C72" s="400"/>
      <c r="D72" s="400"/>
      <c r="E72" s="400"/>
      <c r="F72" s="400"/>
      <c r="G72" s="29"/>
    </row>
    <row r="73" spans="1:13" ht="35.25" thickBot="1" x14ac:dyDescent="0.5">
      <c r="A73" s="31" t="e">
        <f>IF(B73=1,1,VLOOKUP(D91,POPISY!$B$2:$D$6,3,FALSE))</f>
        <v>#N/A</v>
      </c>
      <c r="B73" s="31" t="e">
        <f>VLOOKUP('8PV'!L5,Table6[],3,FALSE)</f>
        <v>#N/A</v>
      </c>
      <c r="C73" s="401"/>
      <c r="D73" s="402"/>
      <c r="E73" s="402"/>
      <c r="F73" s="402"/>
      <c r="G73" s="32"/>
      <c r="H73" s="33"/>
      <c r="I73" s="33"/>
      <c r="J73" s="33"/>
    </row>
    <row r="74" spans="1:13" ht="15" thickTop="1" x14ac:dyDescent="0.2">
      <c r="A74" s="376" t="s">
        <v>169</v>
      </c>
      <c r="B74" s="376"/>
      <c r="C74" s="376"/>
      <c r="D74" s="34"/>
      <c r="E74" s="34"/>
      <c r="F74" s="35"/>
      <c r="G74" s="396" t="s">
        <v>31</v>
      </c>
      <c r="H74" s="396"/>
      <c r="I74" s="396"/>
      <c r="J74" s="396"/>
      <c r="K74" s="396"/>
      <c r="L74" s="396"/>
      <c r="M74" s="396"/>
    </row>
    <row r="75" spans="1:13" ht="14.25" customHeight="1" x14ac:dyDescent="0.2">
      <c r="A75" s="55"/>
      <c r="B75" s="55"/>
      <c r="C75" s="55"/>
      <c r="D75" s="55"/>
      <c r="E75" s="55"/>
      <c r="F75" s="55"/>
      <c r="G75" s="411" t="e">
        <f>IF(B73=1,"0 - Doteraz nezahájené, prislúchajúci princíp výnimočnosti hodnotený nulou.","")</f>
        <v>#N/A</v>
      </c>
      <c r="H75" s="411"/>
      <c r="I75" s="411"/>
      <c r="J75" s="411"/>
      <c r="K75" s="411"/>
      <c r="L75" s="411"/>
      <c r="M75" s="411"/>
    </row>
    <row r="76" spans="1:13" x14ac:dyDescent="0.2">
      <c r="A76" s="55"/>
      <c r="B76" s="414"/>
      <c r="C76" s="414"/>
      <c r="D76" s="414"/>
      <c r="E76" s="414"/>
      <c r="F76" s="55"/>
      <c r="G76" s="411"/>
      <c r="H76" s="411"/>
      <c r="I76" s="411"/>
      <c r="J76" s="411"/>
      <c r="K76" s="411"/>
      <c r="L76" s="411"/>
      <c r="M76" s="411"/>
    </row>
    <row r="77" spans="1:13" x14ac:dyDescent="0.2">
      <c r="A77" s="55"/>
      <c r="B77" s="414"/>
      <c r="C77" s="414"/>
      <c r="D77" s="414"/>
      <c r="E77" s="414"/>
      <c r="F77" s="55"/>
      <c r="G77" s="411"/>
      <c r="H77" s="411"/>
      <c r="I77" s="411"/>
      <c r="J77" s="411"/>
      <c r="K77" s="411"/>
      <c r="L77" s="411"/>
      <c r="M77" s="411"/>
    </row>
    <row r="78" spans="1:13" x14ac:dyDescent="0.2">
      <c r="A78" s="55"/>
      <c r="B78" s="55"/>
      <c r="C78" s="55"/>
      <c r="D78" s="55"/>
      <c r="E78" s="55"/>
      <c r="F78" s="55"/>
      <c r="G78" s="411"/>
      <c r="H78" s="411"/>
      <c r="I78" s="411"/>
      <c r="J78" s="411"/>
      <c r="K78" s="411"/>
      <c r="L78" s="411"/>
      <c r="M78" s="411"/>
    </row>
    <row r="79" spans="1:13" ht="15" thickBot="1" x14ac:dyDescent="0.25">
      <c r="A79" s="56"/>
      <c r="B79" s="56"/>
      <c r="C79" s="56"/>
      <c r="D79" s="56"/>
      <c r="E79" s="56"/>
      <c r="F79" s="56"/>
      <c r="G79" s="378"/>
      <c r="H79" s="378"/>
      <c r="I79" s="378"/>
      <c r="J79" s="378"/>
      <c r="K79" s="378"/>
      <c r="L79" s="378"/>
      <c r="M79" s="378"/>
    </row>
    <row r="80" spans="1:13" ht="15" thickTop="1" x14ac:dyDescent="0.2">
      <c r="A80" s="376" t="s">
        <v>5</v>
      </c>
      <c r="B80" s="376"/>
      <c r="C80" s="376"/>
      <c r="D80" s="35"/>
      <c r="E80" s="38"/>
      <c r="F80" s="38"/>
      <c r="G80" s="377" t="e">
        <f>IF(B73=1,"Neuvádzajú sa, prislúchajúci princíp výnimočnosti hodnotený nulou.","")</f>
        <v>#N/A</v>
      </c>
      <c r="H80" s="377"/>
      <c r="I80" s="377"/>
      <c r="J80" s="377"/>
      <c r="K80" s="377"/>
      <c r="L80" s="377"/>
      <c r="M80" s="377"/>
    </row>
    <row r="81" spans="1:13" x14ac:dyDescent="0.2">
      <c r="A81" s="36"/>
      <c r="B81" s="36"/>
      <c r="C81" s="36"/>
      <c r="D81" s="36"/>
      <c r="E81" s="39"/>
      <c r="F81" s="39"/>
      <c r="G81" s="377"/>
      <c r="H81" s="377"/>
      <c r="I81" s="377"/>
      <c r="J81" s="377"/>
      <c r="K81" s="377"/>
      <c r="L81" s="377"/>
      <c r="M81" s="377"/>
    </row>
    <row r="82" spans="1:13" x14ac:dyDescent="0.2">
      <c r="A82" s="36"/>
      <c r="B82" s="36"/>
      <c r="C82" s="36"/>
      <c r="D82" s="36"/>
      <c r="E82" s="39"/>
      <c r="F82" s="39"/>
      <c r="G82" s="377"/>
      <c r="H82" s="377"/>
      <c r="I82" s="377"/>
      <c r="J82" s="377"/>
      <c r="K82" s="377"/>
      <c r="L82" s="377"/>
      <c r="M82" s="377"/>
    </row>
    <row r="83" spans="1:13" x14ac:dyDescent="0.2">
      <c r="A83" s="39"/>
      <c r="B83" s="39"/>
      <c r="C83" s="39"/>
      <c r="D83" s="39"/>
      <c r="E83" s="39"/>
      <c r="F83" s="39"/>
      <c r="G83" s="377"/>
      <c r="H83" s="377"/>
      <c r="I83" s="377"/>
      <c r="J83" s="377"/>
      <c r="K83" s="377"/>
      <c r="L83" s="377"/>
      <c r="M83" s="377"/>
    </row>
    <row r="84" spans="1:13" ht="15" thickBot="1" x14ac:dyDescent="0.25">
      <c r="A84" s="37"/>
      <c r="B84" s="37"/>
      <c r="C84" s="37"/>
      <c r="D84" s="37"/>
      <c r="E84" s="37"/>
      <c r="F84" s="37"/>
      <c r="G84" s="378"/>
      <c r="H84" s="378"/>
      <c r="I84" s="378"/>
      <c r="J84" s="378"/>
      <c r="K84" s="378"/>
      <c r="L84" s="378"/>
      <c r="M84" s="378"/>
    </row>
    <row r="85" spans="1:13" ht="15" thickTop="1" x14ac:dyDescent="0.2">
      <c r="A85" s="376" t="s">
        <v>9</v>
      </c>
      <c r="B85" s="376"/>
      <c r="C85" s="376"/>
      <c r="D85" s="35"/>
      <c r="E85" s="38"/>
      <c r="F85" s="38"/>
      <c r="G85" s="377"/>
      <c r="H85" s="377"/>
      <c r="I85" s="377"/>
      <c r="J85" s="377"/>
      <c r="K85" s="377"/>
      <c r="L85" s="377"/>
      <c r="M85" s="377"/>
    </row>
    <row r="86" spans="1:13" x14ac:dyDescent="0.2">
      <c r="A86" s="36"/>
      <c r="B86" s="36"/>
      <c r="C86" s="36"/>
      <c r="D86" s="36"/>
      <c r="E86" s="39"/>
      <c r="F86" s="39"/>
      <c r="G86" s="377"/>
      <c r="H86" s="377"/>
      <c r="I86" s="377"/>
      <c r="J86" s="377"/>
      <c r="K86" s="377"/>
      <c r="L86" s="377"/>
      <c r="M86" s="377"/>
    </row>
    <row r="87" spans="1:13" x14ac:dyDescent="0.2">
      <c r="A87" s="36"/>
      <c r="B87" s="36"/>
      <c r="C87" s="36"/>
      <c r="D87" s="36"/>
      <c r="E87" s="39"/>
      <c r="F87" s="39"/>
      <c r="G87" s="377"/>
      <c r="H87" s="377"/>
      <c r="I87" s="377"/>
      <c r="J87" s="377"/>
      <c r="K87" s="377"/>
      <c r="L87" s="377"/>
      <c r="M87" s="377"/>
    </row>
    <row r="88" spans="1:13" x14ac:dyDescent="0.2">
      <c r="A88" s="39"/>
      <c r="B88" s="39"/>
      <c r="C88" s="39"/>
      <c r="D88" s="39"/>
      <c r="E88" s="39"/>
      <c r="F88" s="39"/>
      <c r="G88" s="377"/>
      <c r="H88" s="377"/>
      <c r="I88" s="377"/>
      <c r="J88" s="377"/>
      <c r="K88" s="377"/>
      <c r="L88" s="377"/>
      <c r="M88" s="377"/>
    </row>
    <row r="89" spans="1:13" ht="15" thickBot="1" x14ac:dyDescent="0.25">
      <c r="A89" s="37"/>
      <c r="B89" s="37"/>
      <c r="C89" s="37"/>
      <c r="D89" s="37"/>
      <c r="E89" s="37"/>
      <c r="F89" s="37"/>
      <c r="G89" s="378"/>
      <c r="H89" s="378"/>
      <c r="I89" s="378"/>
      <c r="J89" s="378"/>
      <c r="K89" s="378"/>
      <c r="L89" s="378"/>
      <c r="M89" s="378"/>
    </row>
    <row r="90" spans="1:13" ht="15" customHeight="1" thickTop="1" x14ac:dyDescent="0.2">
      <c r="A90" s="376"/>
      <c r="B90" s="376"/>
      <c r="C90" s="40"/>
      <c r="D90" s="40"/>
      <c r="E90" s="40"/>
      <c r="F90" s="40"/>
      <c r="G90" s="379" t="e">
        <f>IF(B73=1,"Nakoľko ste hodnotili primárny princíp výnimočnosti prislúchajúci subkritériu nulou, oblasť nie je rozvinutá. Môžete definovať iba zlepšovacie aktivity.",IF(D91="","Pre zobrazenie popisu je potrené vybrať stupeň hodnotenia",VLOOKUP(D91,POPISY!$B$2:$C$6,2,FALSE)))</f>
        <v>#N/A</v>
      </c>
      <c r="H90" s="379"/>
      <c r="I90" s="379"/>
      <c r="J90" s="379"/>
      <c r="K90" s="379"/>
      <c r="L90" s="379"/>
      <c r="M90" s="379"/>
    </row>
    <row r="91" spans="1:13" x14ac:dyDescent="0.2">
      <c r="A91" s="412" t="s">
        <v>14</v>
      </c>
      <c r="B91" s="412"/>
      <c r="D91" s="381"/>
      <c r="E91" s="381"/>
      <c r="F91" s="381"/>
      <c r="G91" s="374"/>
      <c r="H91" s="374"/>
      <c r="I91" s="374"/>
      <c r="J91" s="374"/>
      <c r="K91" s="374"/>
      <c r="L91" s="374"/>
      <c r="M91" s="374"/>
    </row>
    <row r="92" spans="1:13" x14ac:dyDescent="0.2">
      <c r="A92" s="40"/>
      <c r="B92" s="40"/>
      <c r="C92" s="41"/>
      <c r="D92" s="369" t="e">
        <f>IF(B73=1,"0 - Doteraz nezahájené","")</f>
        <v>#N/A</v>
      </c>
      <c r="E92" s="369"/>
      <c r="F92" s="369"/>
      <c r="G92" s="374"/>
      <c r="H92" s="374"/>
      <c r="I92" s="374"/>
      <c r="J92" s="374"/>
      <c r="K92" s="374"/>
      <c r="L92" s="374"/>
      <c r="M92" s="374"/>
    </row>
    <row r="93" spans="1:13" x14ac:dyDescent="0.2">
      <c r="A93" s="370" t="s">
        <v>141</v>
      </c>
      <c r="B93" s="370"/>
      <c r="C93" s="370"/>
      <c r="D93" s="40"/>
      <c r="E93" s="40"/>
      <c r="F93" s="40"/>
      <c r="G93" s="374"/>
      <c r="H93" s="374"/>
      <c r="I93" s="374"/>
      <c r="J93" s="374"/>
      <c r="K93" s="374"/>
      <c r="L93" s="374"/>
      <c r="M93" s="374"/>
    </row>
    <row r="94" spans="1:13" ht="15" x14ac:dyDescent="0.2">
      <c r="A94" s="370"/>
      <c r="B94" s="370"/>
      <c r="C94" s="370"/>
      <c r="D94" s="374" t="e">
        <f>VLOOKUP('8PV'!$L$5,POPISY!$P$2:$R$5,2,FALSE)</f>
        <v>#N/A</v>
      </c>
      <c r="E94" s="374"/>
      <c r="F94" s="374"/>
      <c r="G94" s="40"/>
      <c r="H94" s="40"/>
      <c r="J94" s="42"/>
      <c r="K94" s="42"/>
      <c r="L94" s="42"/>
      <c r="M94" s="42"/>
    </row>
    <row r="95" spans="1:13" ht="15.75" thickBot="1" x14ac:dyDescent="0.25">
      <c r="A95" s="371"/>
      <c r="B95" s="371"/>
      <c r="C95" s="371"/>
      <c r="D95" s="43"/>
      <c r="E95" s="43"/>
      <c r="F95" s="43"/>
      <c r="G95" s="43"/>
      <c r="H95" s="43"/>
      <c r="I95" s="44"/>
      <c r="J95" s="45"/>
      <c r="K95" s="45"/>
      <c r="L95" s="45"/>
      <c r="M95" s="45"/>
    </row>
    <row r="96" spans="1:13" ht="15" thickTop="1" x14ac:dyDescent="0.2"/>
    <row r="97" spans="1:13" ht="14.25" customHeight="1" x14ac:dyDescent="0.2"/>
    <row r="98" spans="1:13" ht="14.25" customHeight="1" x14ac:dyDescent="0.2">
      <c r="C98" s="397" t="s">
        <v>52</v>
      </c>
      <c r="D98" s="398"/>
      <c r="E98" s="398"/>
      <c r="F98" s="398"/>
      <c r="G98" s="28"/>
    </row>
    <row r="99" spans="1:13" ht="14.25" customHeight="1" x14ac:dyDescent="0.2">
      <c r="C99" s="399"/>
      <c r="D99" s="400"/>
      <c r="E99" s="400"/>
      <c r="F99" s="400"/>
      <c r="G99" s="29"/>
    </row>
    <row r="100" spans="1:13" ht="14.25" customHeight="1" x14ac:dyDescent="0.2">
      <c r="C100" s="399"/>
      <c r="D100" s="400"/>
      <c r="E100" s="400"/>
      <c r="F100" s="400"/>
      <c r="G100" s="30"/>
    </row>
    <row r="101" spans="1:13" ht="14.25" customHeight="1" x14ac:dyDescent="0.2">
      <c r="C101" s="399"/>
      <c r="D101" s="400"/>
      <c r="E101" s="400"/>
      <c r="F101" s="400"/>
      <c r="G101" s="29"/>
    </row>
    <row r="102" spans="1:13" ht="14.25" customHeight="1" x14ac:dyDescent="0.2">
      <c r="C102" s="399"/>
      <c r="D102" s="400"/>
      <c r="E102" s="400"/>
      <c r="F102" s="400"/>
      <c r="G102" s="29"/>
    </row>
    <row r="103" spans="1:13" ht="14.25" customHeight="1" x14ac:dyDescent="0.2">
      <c r="A103" s="403">
        <v>2.2999999999999998</v>
      </c>
      <c r="B103" s="404"/>
      <c r="C103" s="400"/>
      <c r="D103" s="400"/>
      <c r="E103" s="400"/>
      <c r="F103" s="400"/>
      <c r="G103" s="29"/>
    </row>
    <row r="104" spans="1:13" ht="14.25" customHeight="1" x14ac:dyDescent="0.2">
      <c r="A104" s="405"/>
      <c r="B104" s="406"/>
      <c r="C104" s="400"/>
      <c r="D104" s="400"/>
      <c r="E104" s="400"/>
      <c r="F104" s="400"/>
      <c r="G104" s="29"/>
    </row>
    <row r="105" spans="1:13" ht="35.25" thickBot="1" x14ac:dyDescent="0.5">
      <c r="A105" s="31" t="e">
        <f>IF(B105=1,1,VLOOKUP(D123,POPISY!$B$2:$D$6,3,FALSE))</f>
        <v>#N/A</v>
      </c>
      <c r="B105" s="31" t="e">
        <f>VLOOKUP('8PV'!L7,Table6[],3,FALSE)</f>
        <v>#N/A</v>
      </c>
      <c r="C105" s="401"/>
      <c r="D105" s="402"/>
      <c r="E105" s="402"/>
      <c r="F105" s="402"/>
      <c r="G105" s="32"/>
      <c r="H105" s="33"/>
      <c r="I105" s="33"/>
      <c r="J105" s="33"/>
    </row>
    <row r="106" spans="1:13" ht="15" thickTop="1" x14ac:dyDescent="0.2">
      <c r="A106" s="376" t="s">
        <v>169</v>
      </c>
      <c r="B106" s="376"/>
      <c r="C106" s="376"/>
      <c r="D106" s="34"/>
      <c r="E106" s="34"/>
      <c r="F106" s="35"/>
      <c r="G106" s="396" t="s">
        <v>31</v>
      </c>
      <c r="H106" s="396"/>
      <c r="I106" s="396"/>
      <c r="J106" s="396"/>
      <c r="K106" s="396"/>
      <c r="L106" s="396"/>
      <c r="M106" s="396"/>
    </row>
    <row r="107" spans="1:13" ht="14.25" customHeight="1" x14ac:dyDescent="0.2">
      <c r="A107" s="55"/>
      <c r="B107" s="55"/>
      <c r="C107" s="55"/>
      <c r="D107" s="55"/>
      <c r="E107" s="55"/>
      <c r="F107" s="55"/>
      <c r="G107" s="377" t="e">
        <f>IF(B105=1,"0 - Doteraz nezahájené, prislúchajúci princíp výnimočnosti hodnotený nulou.","")</f>
        <v>#N/A</v>
      </c>
      <c r="H107" s="377"/>
      <c r="I107" s="377"/>
      <c r="J107" s="377"/>
      <c r="K107" s="377"/>
      <c r="L107" s="377"/>
      <c r="M107" s="377"/>
    </row>
    <row r="108" spans="1:13" x14ac:dyDescent="0.2">
      <c r="A108" s="55"/>
      <c r="B108" s="414"/>
      <c r="C108" s="414"/>
      <c r="D108" s="414"/>
      <c r="E108" s="414"/>
      <c r="F108" s="55"/>
      <c r="G108" s="377"/>
      <c r="H108" s="377"/>
      <c r="I108" s="377"/>
      <c r="J108" s="377"/>
      <c r="K108" s="377"/>
      <c r="L108" s="377"/>
      <c r="M108" s="377"/>
    </row>
    <row r="109" spans="1:13" x14ac:dyDescent="0.2">
      <c r="A109" s="55"/>
      <c r="B109" s="414"/>
      <c r="C109" s="414"/>
      <c r="D109" s="414"/>
      <c r="E109" s="414"/>
      <c r="F109" s="55"/>
      <c r="G109" s="377"/>
      <c r="H109" s="377"/>
      <c r="I109" s="377"/>
      <c r="J109" s="377"/>
      <c r="K109" s="377"/>
      <c r="L109" s="377"/>
      <c r="M109" s="377"/>
    </row>
    <row r="110" spans="1:13" x14ac:dyDescent="0.2">
      <c r="A110" s="55"/>
      <c r="B110" s="55"/>
      <c r="C110" s="55"/>
      <c r="D110" s="55"/>
      <c r="E110" s="55"/>
      <c r="F110" s="55"/>
      <c r="G110" s="377"/>
      <c r="H110" s="377"/>
      <c r="I110" s="377"/>
      <c r="J110" s="377"/>
      <c r="K110" s="377"/>
      <c r="L110" s="377"/>
      <c r="M110" s="377"/>
    </row>
    <row r="111" spans="1:13" ht="15" thickBot="1" x14ac:dyDescent="0.25">
      <c r="A111" s="56"/>
      <c r="B111" s="56"/>
      <c r="C111" s="56"/>
      <c r="D111" s="56"/>
      <c r="E111" s="56"/>
      <c r="F111" s="56"/>
      <c r="G111" s="378"/>
      <c r="H111" s="378"/>
      <c r="I111" s="378"/>
      <c r="J111" s="378"/>
      <c r="K111" s="378"/>
      <c r="L111" s="378"/>
      <c r="M111" s="378"/>
    </row>
    <row r="112" spans="1:13" ht="15" thickTop="1" x14ac:dyDescent="0.2">
      <c r="A112" s="376" t="s">
        <v>5</v>
      </c>
      <c r="B112" s="376"/>
      <c r="C112" s="376"/>
      <c r="D112" s="35"/>
      <c r="E112" s="38"/>
      <c r="F112" s="38"/>
      <c r="G112" s="377" t="e">
        <f>IF(B105=1,"Neuvádzajú sa, prislúchajúci princíp výnimočnosti hodnotený nulou.","")</f>
        <v>#N/A</v>
      </c>
      <c r="H112" s="377"/>
      <c r="I112" s="377"/>
      <c r="J112" s="377"/>
      <c r="K112" s="377"/>
      <c r="L112" s="377"/>
      <c r="M112" s="377"/>
    </row>
    <row r="113" spans="1:13" x14ac:dyDescent="0.2">
      <c r="A113" s="36"/>
      <c r="B113" s="36"/>
      <c r="C113" s="36"/>
      <c r="D113" s="36"/>
      <c r="E113" s="39"/>
      <c r="F113" s="39"/>
      <c r="G113" s="377"/>
      <c r="H113" s="377"/>
      <c r="I113" s="377"/>
      <c r="J113" s="377"/>
      <c r="K113" s="377"/>
      <c r="L113" s="377"/>
      <c r="M113" s="377"/>
    </row>
    <row r="114" spans="1:13" x14ac:dyDescent="0.2">
      <c r="A114" s="36"/>
      <c r="B114" s="36"/>
      <c r="C114" s="36"/>
      <c r="D114" s="36"/>
      <c r="E114" s="39"/>
      <c r="F114" s="39"/>
      <c r="G114" s="377"/>
      <c r="H114" s="377"/>
      <c r="I114" s="377"/>
      <c r="J114" s="377"/>
      <c r="K114" s="377"/>
      <c r="L114" s="377"/>
      <c r="M114" s="377"/>
    </row>
    <row r="115" spans="1:13" x14ac:dyDescent="0.2">
      <c r="A115" s="39"/>
      <c r="B115" s="39"/>
      <c r="C115" s="39"/>
      <c r="D115" s="39"/>
      <c r="E115" s="39"/>
      <c r="F115" s="39"/>
      <c r="G115" s="377"/>
      <c r="H115" s="377"/>
      <c r="I115" s="377"/>
      <c r="J115" s="377"/>
      <c r="K115" s="377"/>
      <c r="L115" s="377"/>
      <c r="M115" s="377"/>
    </row>
    <row r="116" spans="1:13" ht="15" thickBot="1" x14ac:dyDescent="0.25">
      <c r="A116" s="37"/>
      <c r="B116" s="37"/>
      <c r="C116" s="37"/>
      <c r="D116" s="37"/>
      <c r="E116" s="37"/>
      <c r="F116" s="37"/>
      <c r="G116" s="378"/>
      <c r="H116" s="378"/>
      <c r="I116" s="378"/>
      <c r="J116" s="378"/>
      <c r="K116" s="378"/>
      <c r="L116" s="378"/>
      <c r="M116" s="378"/>
    </row>
    <row r="117" spans="1:13" ht="15" thickTop="1" x14ac:dyDescent="0.2">
      <c r="A117" s="376" t="s">
        <v>9</v>
      </c>
      <c r="B117" s="376"/>
      <c r="C117" s="376"/>
      <c r="D117" s="35"/>
      <c r="E117" s="38"/>
      <c r="F117" s="38"/>
      <c r="G117" s="377"/>
      <c r="H117" s="377"/>
      <c r="I117" s="377"/>
      <c r="J117" s="377"/>
      <c r="K117" s="377"/>
      <c r="L117" s="377"/>
      <c r="M117" s="377"/>
    </row>
    <row r="118" spans="1:13" x14ac:dyDescent="0.2">
      <c r="A118" s="36"/>
      <c r="B118" s="36"/>
      <c r="C118" s="36"/>
      <c r="D118" s="36"/>
      <c r="E118" s="39"/>
      <c r="F118" s="39"/>
      <c r="G118" s="377"/>
      <c r="H118" s="377"/>
      <c r="I118" s="377"/>
      <c r="J118" s="377"/>
      <c r="K118" s="377"/>
      <c r="L118" s="377"/>
      <c r="M118" s="377"/>
    </row>
    <row r="119" spans="1:13" x14ac:dyDescent="0.2">
      <c r="A119" s="36"/>
      <c r="B119" s="36"/>
      <c r="C119" s="36"/>
      <c r="D119" s="36"/>
      <c r="E119" s="39"/>
      <c r="F119" s="39"/>
      <c r="G119" s="377"/>
      <c r="H119" s="377"/>
      <c r="I119" s="377"/>
      <c r="J119" s="377"/>
      <c r="K119" s="377"/>
      <c r="L119" s="377"/>
      <c r="M119" s="377"/>
    </row>
    <row r="120" spans="1:13" x14ac:dyDescent="0.2">
      <c r="A120" s="39"/>
      <c r="B120" s="39"/>
      <c r="C120" s="39"/>
      <c r="D120" s="39"/>
      <c r="E120" s="39"/>
      <c r="F120" s="39"/>
      <c r="G120" s="377"/>
      <c r="H120" s="377"/>
      <c r="I120" s="377"/>
      <c r="J120" s="377"/>
      <c r="K120" s="377"/>
      <c r="L120" s="377"/>
      <c r="M120" s="377"/>
    </row>
    <row r="121" spans="1:13" ht="15" thickBot="1" x14ac:dyDescent="0.25">
      <c r="A121" s="37"/>
      <c r="B121" s="37"/>
      <c r="C121" s="37"/>
      <c r="D121" s="37"/>
      <c r="E121" s="37"/>
      <c r="F121" s="37"/>
      <c r="G121" s="378"/>
      <c r="H121" s="378"/>
      <c r="I121" s="378"/>
      <c r="J121" s="378"/>
      <c r="K121" s="378"/>
      <c r="L121" s="378"/>
      <c r="M121" s="378"/>
    </row>
    <row r="122" spans="1:13" ht="15" customHeight="1" thickTop="1" x14ac:dyDescent="0.2">
      <c r="A122" s="376"/>
      <c r="B122" s="376"/>
      <c r="C122" s="40"/>
      <c r="D122" s="40"/>
      <c r="E122" s="40"/>
      <c r="F122" s="40"/>
      <c r="G122" s="379" t="e">
        <f>IF(B105=1,"Nakoľko ste hodnotili primárny princíp výnimočnosti prislúchajúci subkritériu nulou, oblasť nie je rozvinutá. Môžete definovať iba zlepšovacie aktivity.",IF(D123="","Pre zobrazenie popisu je potrené vybrať stupeň hodnotenia",VLOOKUP(D123,POPISY!$B$2:$C$6,2,FALSE)))</f>
        <v>#N/A</v>
      </c>
      <c r="H122" s="379"/>
      <c r="I122" s="379"/>
      <c r="J122" s="379"/>
      <c r="K122" s="379"/>
      <c r="L122" s="379"/>
      <c r="M122" s="379"/>
    </row>
    <row r="123" spans="1:13" x14ac:dyDescent="0.2">
      <c r="A123" s="412" t="s">
        <v>14</v>
      </c>
      <c r="B123" s="412"/>
      <c r="D123" s="381"/>
      <c r="E123" s="381"/>
      <c r="F123" s="381"/>
      <c r="G123" s="374"/>
      <c r="H123" s="374"/>
      <c r="I123" s="374"/>
      <c r="J123" s="374"/>
      <c r="K123" s="374"/>
      <c r="L123" s="374"/>
      <c r="M123" s="374"/>
    </row>
    <row r="124" spans="1:13" x14ac:dyDescent="0.2">
      <c r="A124" s="40"/>
      <c r="B124" s="40"/>
      <c r="C124" s="41"/>
      <c r="D124" s="369" t="e">
        <f>IF(B105=1,"0 - Doteraz nezahájené","")</f>
        <v>#N/A</v>
      </c>
      <c r="E124" s="369"/>
      <c r="F124" s="369"/>
      <c r="G124" s="374"/>
      <c r="H124" s="374"/>
      <c r="I124" s="374"/>
      <c r="J124" s="374"/>
      <c r="K124" s="374"/>
      <c r="L124" s="374"/>
      <c r="M124" s="374"/>
    </row>
    <row r="125" spans="1:13" x14ac:dyDescent="0.2">
      <c r="A125" s="370" t="s">
        <v>141</v>
      </c>
      <c r="B125" s="370"/>
      <c r="C125" s="370"/>
      <c r="D125" s="40"/>
      <c r="E125" s="40"/>
      <c r="F125" s="40"/>
      <c r="G125" s="374"/>
      <c r="H125" s="374"/>
      <c r="I125" s="374"/>
      <c r="J125" s="374"/>
      <c r="K125" s="374"/>
      <c r="L125" s="374"/>
      <c r="M125" s="374"/>
    </row>
    <row r="126" spans="1:13" ht="15" x14ac:dyDescent="0.2">
      <c r="A126" s="370"/>
      <c r="B126" s="370"/>
      <c r="C126" s="370"/>
      <c r="D126" s="374" t="e">
        <f>VLOOKUP('8PV'!$L$7,POPISY!$P$2:$R$5,2,FALSE)</f>
        <v>#N/A</v>
      </c>
      <c r="E126" s="374"/>
      <c r="F126" s="374"/>
      <c r="G126" s="40"/>
      <c r="H126" s="40"/>
      <c r="J126" s="42"/>
      <c r="K126" s="42"/>
      <c r="L126" s="42"/>
      <c r="M126" s="42"/>
    </row>
    <row r="127" spans="1:13" ht="15.75" thickBot="1" x14ac:dyDescent="0.25">
      <c r="A127" s="371"/>
      <c r="B127" s="371"/>
      <c r="C127" s="371"/>
      <c r="D127" s="43"/>
      <c r="E127" s="43"/>
      <c r="F127" s="43"/>
      <c r="G127" s="43"/>
      <c r="H127" s="43"/>
      <c r="I127" s="44"/>
      <c r="J127" s="45"/>
      <c r="K127" s="45"/>
      <c r="L127" s="45"/>
      <c r="M127" s="45"/>
    </row>
    <row r="128" spans="1:13" ht="15" thickTop="1" x14ac:dyDescent="0.2"/>
    <row r="130" spans="1:13" x14ac:dyDescent="0.2">
      <c r="C130" s="397" t="s">
        <v>54</v>
      </c>
      <c r="D130" s="398"/>
      <c r="E130" s="398"/>
      <c r="F130" s="398"/>
      <c r="G130" s="28"/>
    </row>
    <row r="131" spans="1:13" x14ac:dyDescent="0.2">
      <c r="C131" s="399"/>
      <c r="D131" s="400"/>
      <c r="E131" s="400"/>
      <c r="F131" s="400"/>
      <c r="G131" s="29"/>
    </row>
    <row r="132" spans="1:13" x14ac:dyDescent="0.2">
      <c r="C132" s="399"/>
      <c r="D132" s="400"/>
      <c r="E132" s="400"/>
      <c r="F132" s="400"/>
      <c r="G132" s="30"/>
    </row>
    <row r="133" spans="1:13" ht="14.25" customHeight="1" x14ac:dyDescent="0.2">
      <c r="C133" s="399"/>
      <c r="D133" s="400"/>
      <c r="E133" s="400"/>
      <c r="F133" s="400"/>
      <c r="G133" s="29"/>
    </row>
    <row r="134" spans="1:13" ht="14.25" customHeight="1" x14ac:dyDescent="0.2">
      <c r="C134" s="399"/>
      <c r="D134" s="400"/>
      <c r="E134" s="400"/>
      <c r="F134" s="400"/>
      <c r="G134" s="29"/>
    </row>
    <row r="135" spans="1:13" ht="14.25" customHeight="1" x14ac:dyDescent="0.2">
      <c r="A135" s="403">
        <v>2.4</v>
      </c>
      <c r="B135" s="404"/>
      <c r="C135" s="400"/>
      <c r="D135" s="400"/>
      <c r="E135" s="400"/>
      <c r="F135" s="400"/>
      <c r="G135" s="29"/>
    </row>
    <row r="136" spans="1:13" ht="14.25" customHeight="1" x14ac:dyDescent="0.2">
      <c r="A136" s="405"/>
      <c r="B136" s="406"/>
      <c r="C136" s="400"/>
      <c r="D136" s="400"/>
      <c r="E136" s="400"/>
      <c r="F136" s="400"/>
      <c r="G136" s="29"/>
    </row>
    <row r="137" spans="1:13" ht="35.25" thickBot="1" x14ac:dyDescent="0.5">
      <c r="A137" s="31" t="e">
        <f>IF(B137=1,1,VLOOKUP(D155,POPISY!$B$2:$D$6,3,FALSE))</f>
        <v>#N/A</v>
      </c>
      <c r="B137" s="31" t="e">
        <f>VLOOKUP('8PV'!L10,Table6[],3,FALSE)</f>
        <v>#N/A</v>
      </c>
      <c r="C137" s="401"/>
      <c r="D137" s="402"/>
      <c r="E137" s="402"/>
      <c r="F137" s="402"/>
      <c r="G137" s="32"/>
      <c r="H137" s="33"/>
      <c r="I137" s="33"/>
      <c r="J137" s="33"/>
    </row>
    <row r="138" spans="1:13" ht="15" thickTop="1" x14ac:dyDescent="0.2">
      <c r="A138" s="376" t="s">
        <v>169</v>
      </c>
      <c r="B138" s="376"/>
      <c r="C138" s="376"/>
      <c r="D138" s="34"/>
      <c r="E138" s="34"/>
      <c r="F138" s="35"/>
      <c r="G138" s="396" t="s">
        <v>31</v>
      </c>
      <c r="H138" s="396"/>
      <c r="I138" s="396"/>
      <c r="J138" s="396"/>
      <c r="K138" s="396"/>
      <c r="L138" s="396"/>
      <c r="M138" s="396"/>
    </row>
    <row r="139" spans="1:13" ht="14.25" customHeight="1" x14ac:dyDescent="0.2">
      <c r="A139" s="55"/>
      <c r="B139" s="55"/>
      <c r="C139" s="55"/>
      <c r="D139" s="55"/>
      <c r="E139" s="55"/>
      <c r="F139" s="55"/>
      <c r="G139" s="377" t="e">
        <f>IF(B137=1,"0 - Doteraz nezahájené, prislúchajúci princíp výnimočnosti hodnotený nulou.","")</f>
        <v>#N/A</v>
      </c>
      <c r="H139" s="377"/>
      <c r="I139" s="377"/>
      <c r="J139" s="377"/>
      <c r="K139" s="377"/>
      <c r="L139" s="377"/>
      <c r="M139" s="377"/>
    </row>
    <row r="140" spans="1:13" x14ac:dyDescent="0.2">
      <c r="A140" s="55"/>
      <c r="B140" s="414"/>
      <c r="C140" s="414"/>
      <c r="D140" s="414"/>
      <c r="E140" s="414"/>
      <c r="F140" s="55"/>
      <c r="G140" s="377"/>
      <c r="H140" s="377"/>
      <c r="I140" s="377"/>
      <c r="J140" s="377"/>
      <c r="K140" s="377"/>
      <c r="L140" s="377"/>
      <c r="M140" s="377"/>
    </row>
    <row r="141" spans="1:13" x14ac:dyDescent="0.2">
      <c r="A141" s="55"/>
      <c r="B141" s="414"/>
      <c r="C141" s="414"/>
      <c r="D141" s="414"/>
      <c r="E141" s="414"/>
      <c r="F141" s="55"/>
      <c r="G141" s="377"/>
      <c r="H141" s="377"/>
      <c r="I141" s="377"/>
      <c r="J141" s="377"/>
      <c r="K141" s="377"/>
      <c r="L141" s="377"/>
      <c r="M141" s="377"/>
    </row>
    <row r="142" spans="1:13" x14ac:dyDescent="0.2">
      <c r="A142" s="55"/>
      <c r="B142" s="55"/>
      <c r="C142" s="55"/>
      <c r="D142" s="55"/>
      <c r="E142" s="55"/>
      <c r="F142" s="55"/>
      <c r="G142" s="377"/>
      <c r="H142" s="377"/>
      <c r="I142" s="377"/>
      <c r="J142" s="377"/>
      <c r="K142" s="377"/>
      <c r="L142" s="377"/>
      <c r="M142" s="377"/>
    </row>
    <row r="143" spans="1:13" ht="15" thickBot="1" x14ac:dyDescent="0.25">
      <c r="A143" s="56"/>
      <c r="B143" s="56"/>
      <c r="C143" s="56"/>
      <c r="D143" s="56"/>
      <c r="E143" s="56"/>
      <c r="F143" s="56"/>
      <c r="G143" s="378"/>
      <c r="H143" s="378"/>
      <c r="I143" s="378"/>
      <c r="J143" s="378"/>
      <c r="K143" s="378"/>
      <c r="L143" s="378"/>
      <c r="M143" s="378"/>
    </row>
    <row r="144" spans="1:13" ht="15" thickTop="1" x14ac:dyDescent="0.2">
      <c r="A144" s="376" t="s">
        <v>5</v>
      </c>
      <c r="B144" s="376"/>
      <c r="C144" s="376"/>
      <c r="D144" s="35"/>
      <c r="E144" s="38"/>
      <c r="F144" s="38"/>
      <c r="G144" s="377" t="e">
        <f>IF(B137=1,"Neuvádzajú sa, prislúchajúci princíp výnimočnosti hodnotený nulou.","")</f>
        <v>#N/A</v>
      </c>
      <c r="H144" s="377"/>
      <c r="I144" s="377"/>
      <c r="J144" s="377"/>
      <c r="K144" s="377"/>
      <c r="L144" s="377"/>
      <c r="M144" s="377"/>
    </row>
    <row r="145" spans="1:13" x14ac:dyDescent="0.2">
      <c r="A145" s="36"/>
      <c r="B145" s="36"/>
      <c r="C145" s="36"/>
      <c r="D145" s="36"/>
      <c r="E145" s="39"/>
      <c r="F145" s="39"/>
      <c r="G145" s="377"/>
      <c r="H145" s="377"/>
      <c r="I145" s="377"/>
      <c r="J145" s="377"/>
      <c r="K145" s="377"/>
      <c r="L145" s="377"/>
      <c r="M145" s="377"/>
    </row>
    <row r="146" spans="1:13" x14ac:dyDescent="0.2">
      <c r="A146" s="36"/>
      <c r="B146" s="36"/>
      <c r="C146" s="36"/>
      <c r="D146" s="36"/>
      <c r="E146" s="39"/>
      <c r="F146" s="39"/>
      <c r="G146" s="377"/>
      <c r="H146" s="377"/>
      <c r="I146" s="377"/>
      <c r="J146" s="377"/>
      <c r="K146" s="377"/>
      <c r="L146" s="377"/>
      <c r="M146" s="377"/>
    </row>
    <row r="147" spans="1:13" x14ac:dyDescent="0.2">
      <c r="A147" s="39"/>
      <c r="B147" s="39"/>
      <c r="C147" s="39"/>
      <c r="D147" s="39"/>
      <c r="E147" s="39"/>
      <c r="F147" s="39"/>
      <c r="G147" s="377"/>
      <c r="H147" s="377"/>
      <c r="I147" s="377"/>
      <c r="J147" s="377"/>
      <c r="K147" s="377"/>
      <c r="L147" s="377"/>
      <c r="M147" s="377"/>
    </row>
    <row r="148" spans="1:13" ht="15" thickBot="1" x14ac:dyDescent="0.25">
      <c r="A148" s="37"/>
      <c r="B148" s="37"/>
      <c r="C148" s="37"/>
      <c r="D148" s="37"/>
      <c r="E148" s="37"/>
      <c r="F148" s="37"/>
      <c r="G148" s="378"/>
      <c r="H148" s="378"/>
      <c r="I148" s="378"/>
      <c r="J148" s="378"/>
      <c r="K148" s="378"/>
      <c r="L148" s="378"/>
      <c r="M148" s="378"/>
    </row>
    <row r="149" spans="1:13" ht="15" thickTop="1" x14ac:dyDescent="0.2">
      <c r="A149" s="376" t="s">
        <v>9</v>
      </c>
      <c r="B149" s="376"/>
      <c r="C149" s="376"/>
      <c r="D149" s="35"/>
      <c r="E149" s="38"/>
      <c r="F149" s="38"/>
      <c r="G149" s="377"/>
      <c r="H149" s="377"/>
      <c r="I149" s="377"/>
      <c r="J149" s="377"/>
      <c r="K149" s="377"/>
      <c r="L149" s="377"/>
      <c r="M149" s="377"/>
    </row>
    <row r="150" spans="1:13" x14ac:dyDescent="0.2">
      <c r="A150" s="36"/>
      <c r="B150" s="36"/>
      <c r="C150" s="36"/>
      <c r="D150" s="36"/>
      <c r="E150" s="39"/>
      <c r="F150" s="39"/>
      <c r="G150" s="377"/>
      <c r="H150" s="377"/>
      <c r="I150" s="377"/>
      <c r="J150" s="377"/>
      <c r="K150" s="377"/>
      <c r="L150" s="377"/>
      <c r="M150" s="377"/>
    </row>
    <row r="151" spans="1:13" x14ac:dyDescent="0.2">
      <c r="A151" s="36"/>
      <c r="B151" s="36"/>
      <c r="C151" s="36"/>
      <c r="D151" s="36"/>
      <c r="E151" s="39"/>
      <c r="F151" s="39"/>
      <c r="G151" s="377"/>
      <c r="H151" s="377"/>
      <c r="I151" s="377"/>
      <c r="J151" s="377"/>
      <c r="K151" s="377"/>
      <c r="L151" s="377"/>
      <c r="M151" s="377"/>
    </row>
    <row r="152" spans="1:13" x14ac:dyDescent="0.2">
      <c r="A152" s="39"/>
      <c r="B152" s="39"/>
      <c r="C152" s="39"/>
      <c r="D152" s="39"/>
      <c r="E152" s="39"/>
      <c r="F152" s="39"/>
      <c r="G152" s="377"/>
      <c r="H152" s="377"/>
      <c r="I152" s="377"/>
      <c r="J152" s="377"/>
      <c r="K152" s="377"/>
      <c r="L152" s="377"/>
      <c r="M152" s="377"/>
    </row>
    <row r="153" spans="1:13" ht="15" thickBot="1" x14ac:dyDescent="0.25">
      <c r="A153" s="37"/>
      <c r="B153" s="37"/>
      <c r="C153" s="37"/>
      <c r="D153" s="37"/>
      <c r="E153" s="37"/>
      <c r="F153" s="37"/>
      <c r="G153" s="378"/>
      <c r="H153" s="378"/>
      <c r="I153" s="378"/>
      <c r="J153" s="378"/>
      <c r="K153" s="378"/>
      <c r="L153" s="378"/>
      <c r="M153" s="378"/>
    </row>
    <row r="154" spans="1:13" ht="15" customHeight="1" thickTop="1" x14ac:dyDescent="0.2">
      <c r="A154" s="376"/>
      <c r="B154" s="376"/>
      <c r="C154" s="40"/>
      <c r="D154" s="40"/>
      <c r="E154" s="40"/>
      <c r="F154" s="40"/>
      <c r="G154" s="379" t="e">
        <f>IF(B137=1,"Nakoľko ste hodnotili primárny princíp výnimočnosti prislúchajúci subkritériu nulou, oblasť nie je rozvinutá. Môžete definovať iba zlepšovacie aktivity.",IF(D155="","Pre zobrazenie popisu je potrené vybrať stupeň hodnotenia",VLOOKUP(D155,POPISY!$B$2:$C$6,2,FALSE)))</f>
        <v>#N/A</v>
      </c>
      <c r="H154" s="379"/>
      <c r="I154" s="379"/>
      <c r="J154" s="379"/>
      <c r="K154" s="379"/>
      <c r="L154" s="379"/>
      <c r="M154" s="379"/>
    </row>
    <row r="155" spans="1:13" x14ac:dyDescent="0.2">
      <c r="A155" s="412" t="s">
        <v>14</v>
      </c>
      <c r="B155" s="412"/>
      <c r="D155" s="381"/>
      <c r="E155" s="381"/>
      <c r="F155" s="381"/>
      <c r="G155" s="374"/>
      <c r="H155" s="374"/>
      <c r="I155" s="374"/>
      <c r="J155" s="374"/>
      <c r="K155" s="374"/>
      <c r="L155" s="374"/>
      <c r="M155" s="374"/>
    </row>
    <row r="156" spans="1:13" x14ac:dyDescent="0.2">
      <c r="A156" s="40"/>
      <c r="B156" s="40"/>
      <c r="C156" s="41"/>
      <c r="D156" s="369" t="e">
        <f>IF(B137=1,"0 - Doteraz nezahájené","")</f>
        <v>#N/A</v>
      </c>
      <c r="E156" s="369"/>
      <c r="F156" s="369"/>
      <c r="G156" s="374"/>
      <c r="H156" s="374"/>
      <c r="I156" s="374"/>
      <c r="J156" s="374"/>
      <c r="K156" s="374"/>
      <c r="L156" s="374"/>
      <c r="M156" s="374"/>
    </row>
    <row r="157" spans="1:13" x14ac:dyDescent="0.2">
      <c r="A157" s="370" t="s">
        <v>141</v>
      </c>
      <c r="B157" s="370"/>
      <c r="C157" s="370"/>
      <c r="D157" s="40"/>
      <c r="E157" s="40"/>
      <c r="F157" s="40"/>
      <c r="G157" s="374"/>
      <c r="H157" s="374"/>
      <c r="I157" s="374"/>
      <c r="J157" s="374"/>
      <c r="K157" s="374"/>
      <c r="L157" s="374"/>
      <c r="M157" s="374"/>
    </row>
    <row r="158" spans="1:13" ht="15" x14ac:dyDescent="0.2">
      <c r="A158" s="370"/>
      <c r="B158" s="370"/>
      <c r="C158" s="370"/>
      <c r="D158" s="374" t="e">
        <f>VLOOKUP('8PV'!$L$10,POPISY!$P$2:$R$5,2,FALSE)</f>
        <v>#N/A</v>
      </c>
      <c r="E158" s="374"/>
      <c r="F158" s="374"/>
      <c r="G158" s="40"/>
      <c r="H158" s="40"/>
      <c r="J158" s="42"/>
      <c r="K158" s="42"/>
      <c r="L158" s="42"/>
      <c r="M158" s="42"/>
    </row>
    <row r="159" spans="1:13" ht="15.75" thickBot="1" x14ac:dyDescent="0.25">
      <c r="A159" s="371"/>
      <c r="B159" s="371"/>
      <c r="C159" s="371"/>
      <c r="D159" s="43"/>
      <c r="E159" s="43"/>
      <c r="F159" s="43"/>
      <c r="G159" s="43"/>
      <c r="H159" s="43"/>
      <c r="I159" s="44"/>
      <c r="J159" s="45"/>
      <c r="K159" s="45"/>
      <c r="L159" s="45"/>
      <c r="M159" s="45"/>
    </row>
    <row r="160" spans="1:13" ht="15" thickTop="1" x14ac:dyDescent="0.2"/>
  </sheetData>
  <sheetProtection algorithmName="SHA-512" hashValue="tIX39Bb0GBk6G7w9qAk3zKb0518YPhfJ0osG1u/1Flf7MARFpEXGCA5z4wJw+Dn05WRvGMmdHPuuAK2Dl+xFeA==" saltValue="BoJ9WGkXejGIOO3efxqQwg==" spinCount="100000" sheet="1" objects="1" scenarios="1" formatCells="0" selectLockedCells="1"/>
  <mergeCells count="79">
    <mergeCell ref="B140:E140"/>
    <mergeCell ref="B141:E141"/>
    <mergeCell ref="B44:E44"/>
    <mergeCell ref="B45:E45"/>
    <mergeCell ref="B76:E76"/>
    <mergeCell ref="B77:E77"/>
    <mergeCell ref="B108:E108"/>
    <mergeCell ref="D124:F124"/>
    <mergeCell ref="A125:C127"/>
    <mergeCell ref="A85:C85"/>
    <mergeCell ref="C130:F137"/>
    <mergeCell ref="A135:B136"/>
    <mergeCell ref="A106:C106"/>
    <mergeCell ref="A117:C117"/>
    <mergeCell ref="C98:F105"/>
    <mergeCell ref="A103:B104"/>
    <mergeCell ref="D156:F156"/>
    <mergeCell ref="A157:C159"/>
    <mergeCell ref="A39:B40"/>
    <mergeCell ref="C34:H41"/>
    <mergeCell ref="A58:B58"/>
    <mergeCell ref="G58:M61"/>
    <mergeCell ref="A59:B59"/>
    <mergeCell ref="D59:F59"/>
    <mergeCell ref="D60:F60"/>
    <mergeCell ref="A61:C63"/>
    <mergeCell ref="D62:F62"/>
    <mergeCell ref="A74:C74"/>
    <mergeCell ref="G74:M74"/>
    <mergeCell ref="G75:M79"/>
    <mergeCell ref="A80:C80"/>
    <mergeCell ref="G80:M84"/>
    <mergeCell ref="J15:M18"/>
    <mergeCell ref="C66:F73"/>
    <mergeCell ref="A71:B72"/>
    <mergeCell ref="A15:H24"/>
    <mergeCell ref="J20:M22"/>
    <mergeCell ref="J24:M26"/>
    <mergeCell ref="A25:H31"/>
    <mergeCell ref="J28:M30"/>
    <mergeCell ref="A42:C42"/>
    <mergeCell ref="G42:M42"/>
    <mergeCell ref="G43:M47"/>
    <mergeCell ref="A48:C48"/>
    <mergeCell ref="G48:M52"/>
    <mergeCell ref="A53:C53"/>
    <mergeCell ref="G53:M57"/>
    <mergeCell ref="G85:M89"/>
    <mergeCell ref="A90:B90"/>
    <mergeCell ref="G90:M93"/>
    <mergeCell ref="A91:B91"/>
    <mergeCell ref="D91:F91"/>
    <mergeCell ref="D92:F92"/>
    <mergeCell ref="A93:C95"/>
    <mergeCell ref="D94:F94"/>
    <mergeCell ref="A122:B122"/>
    <mergeCell ref="G122:M125"/>
    <mergeCell ref="A123:B123"/>
    <mergeCell ref="D123:F123"/>
    <mergeCell ref="G106:M106"/>
    <mergeCell ref="G107:M111"/>
    <mergeCell ref="G112:M116"/>
    <mergeCell ref="B109:E109"/>
    <mergeCell ref="D158:F158"/>
    <mergeCell ref="B9:E11"/>
    <mergeCell ref="A144:C144"/>
    <mergeCell ref="G144:M148"/>
    <mergeCell ref="A149:C149"/>
    <mergeCell ref="G149:M153"/>
    <mergeCell ref="A154:B154"/>
    <mergeCell ref="G154:M157"/>
    <mergeCell ref="A155:B155"/>
    <mergeCell ref="D155:F155"/>
    <mergeCell ref="D126:F126"/>
    <mergeCell ref="A138:C138"/>
    <mergeCell ref="G138:M138"/>
    <mergeCell ref="G139:M143"/>
    <mergeCell ref="A112:C112"/>
    <mergeCell ref="G117:M121"/>
  </mergeCells>
  <conditionalFormatting sqref="D62:F62">
    <cfRule type="expression" dxfId="243" priority="19">
      <formula>$B$41=1</formula>
    </cfRule>
  </conditionalFormatting>
  <conditionalFormatting sqref="D59:F59">
    <cfRule type="expression" dxfId="242" priority="18">
      <formula>$B41&lt;1</formula>
    </cfRule>
  </conditionalFormatting>
  <conditionalFormatting sqref="D94:F94">
    <cfRule type="expression" dxfId="241" priority="15">
      <formula>$B$41=1</formula>
    </cfRule>
  </conditionalFormatting>
  <conditionalFormatting sqref="D91:F91">
    <cfRule type="expression" dxfId="240" priority="14">
      <formula>$B73&lt;1</formula>
    </cfRule>
  </conditionalFormatting>
  <conditionalFormatting sqref="G80:M84">
    <cfRule type="expression" dxfId="239" priority="12">
      <formula>$B73=1</formula>
    </cfRule>
  </conditionalFormatting>
  <conditionalFormatting sqref="D126:F126">
    <cfRule type="expression" dxfId="238" priority="11">
      <formula>$B$41=1</formula>
    </cfRule>
  </conditionalFormatting>
  <conditionalFormatting sqref="D123:F123">
    <cfRule type="expression" dxfId="237" priority="10">
      <formula>$B105&lt;1</formula>
    </cfRule>
  </conditionalFormatting>
  <conditionalFormatting sqref="G107:M111">
    <cfRule type="expression" dxfId="236" priority="9">
      <formula>$B105=1</formula>
    </cfRule>
  </conditionalFormatting>
  <conditionalFormatting sqref="G112:M116">
    <cfRule type="expression" dxfId="235" priority="8">
      <formula>$B105=1</formula>
    </cfRule>
  </conditionalFormatting>
  <conditionalFormatting sqref="D158:F158">
    <cfRule type="expression" dxfId="234" priority="7">
      <formula>$B$41=1</formula>
    </cfRule>
  </conditionalFormatting>
  <conditionalFormatting sqref="D155:F155">
    <cfRule type="expression" dxfId="233" priority="6">
      <formula>$B137&lt;1</formula>
    </cfRule>
  </conditionalFormatting>
  <conditionalFormatting sqref="G139:M143">
    <cfRule type="expression" dxfId="232" priority="5">
      <formula>$B137=1</formula>
    </cfRule>
  </conditionalFormatting>
  <conditionalFormatting sqref="G144:M148">
    <cfRule type="expression" dxfId="231" priority="4">
      <formula>$B137=1</formula>
    </cfRule>
  </conditionalFormatting>
  <conditionalFormatting sqref="G43:M47">
    <cfRule type="expression" dxfId="230" priority="3">
      <formula>$B41=1</formula>
    </cfRule>
  </conditionalFormatting>
  <conditionalFormatting sqref="G48:M52">
    <cfRule type="expression" dxfId="229" priority="2">
      <formula>$B41=1</formula>
    </cfRule>
  </conditionalFormatting>
  <conditionalFormatting sqref="G75:M79">
    <cfRule type="expression" dxfId="228" priority="1">
      <formula>$B73=1</formula>
    </cfRule>
  </conditionalFormatting>
  <hyperlinks>
    <hyperlink ref="J20:M22" location="'2STRATEGIA'!G75" tooltip="Klik na subkritérium" display="2.2 Vytváranie stragégie a plánov" xr:uid="{50170555-92C2-4CB0-A242-7357F51D2D79}"/>
    <hyperlink ref="J24:M26" location="'2STRATEGIA'!G107" tooltip="Klik na subkritérium" display="'2STRATEGIA'!G107" xr:uid="{5376D9AA-7EA1-48A0-ADA5-8484E9F2B831}"/>
    <hyperlink ref="J28:M30" location="'2STRATEGIA'!G139" tooltip="Klik na subkritérium" display="'2STRATEGIA'!G139" xr:uid="{112D8B32-FD72-4177-B3F2-AF9AA1660F7E}"/>
    <hyperlink ref="J15:M18" location="'2STRATEGIA'!G43" tooltip="Klik na subkritérium" display="2.1 Identifikovanie potrieb a očakávaní zainteresovaných strán, vonkajšieho prostredia a relevantných manažérskych informácií" xr:uid="{23CEF9FC-DB8E-40C5-9346-043C729CBE29}"/>
  </hyperlinks>
  <printOptions horizontalCentered="1" verticalCentered="1"/>
  <pageMargins left="0.7" right="0.7" top="0.75" bottom="0.75" header="0.3" footer="0.3"/>
  <pageSetup paperSize="9" fitToWidth="0" fitToHeight="0" orientation="landscape" r:id="rId1"/>
  <headerFooter>
    <oddHeader>&amp;C&amp;K00-047Kritérium 2 - Stratégia a plánovanie</oddHeader>
    <oddFooter>&amp;C&amp;K00-049EASY CAF Tool</oddFooter>
  </headerFooter>
  <ignoredErrors>
    <ignoredError sqref="A41:B41 A73:B73 A137:B137 A105:B105 G107 G139"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65E4949-D574-42D3-AF34-7534E9FF8585}">
          <x14:formula1>
            <xm:f>POPISY!$B$2:$B$6</xm:f>
          </x14:formula1>
          <xm:sqref>D59:F59 D123:F123 D91:F91 D155:F155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6B73B-D58A-46DC-87B9-417B1E6B1978}">
  <dimension ref="A1:XFC162"/>
  <sheetViews>
    <sheetView showGridLines="0" view="pageLayout" zoomScaleNormal="130" zoomScaleSheetLayoutView="115" workbookViewId="0"/>
  </sheetViews>
  <sheetFormatPr defaultColWidth="0" defaultRowHeight="14.25" x14ac:dyDescent="0.2"/>
  <cols>
    <col min="1" max="13" width="9" style="27" customWidth="1"/>
    <col min="14" max="14" width="6.25" style="27" customWidth="1"/>
    <col min="15" max="65" width="0" style="27" hidden="1" customWidth="1"/>
    <col min="66" max="16383" width="9" style="27" hidden="1"/>
    <col min="16384" max="16384" width="1.75" style="27" hidden="1" customWidth="1"/>
  </cols>
  <sheetData>
    <row r="1" spans="1:13" x14ac:dyDescent="0.2">
      <c r="A1" s="48"/>
    </row>
    <row r="2" spans="1:13" x14ac:dyDescent="0.2">
      <c r="A2" s="48"/>
    </row>
    <row r="3" spans="1:13" x14ac:dyDescent="0.2">
      <c r="A3" s="48"/>
    </row>
    <row r="4" spans="1:13" x14ac:dyDescent="0.2">
      <c r="A4" s="48"/>
    </row>
    <row r="5" spans="1:13" x14ac:dyDescent="0.2">
      <c r="A5" s="48"/>
    </row>
    <row r="6" spans="1:13" x14ac:dyDescent="0.2">
      <c r="A6" s="48"/>
    </row>
    <row r="9" spans="1:13" ht="34.5" customHeight="1" x14ac:dyDescent="0.2">
      <c r="B9" s="419" t="s">
        <v>66</v>
      </c>
      <c r="C9" s="419"/>
      <c r="D9" s="419"/>
      <c r="E9" s="419"/>
    </row>
    <row r="10" spans="1:13" x14ac:dyDescent="0.2">
      <c r="B10" s="419"/>
      <c r="C10" s="419"/>
      <c r="D10" s="419"/>
      <c r="E10" s="419"/>
    </row>
    <row r="11" spans="1:13" x14ac:dyDescent="0.2">
      <c r="B11" s="419"/>
      <c r="C11" s="419"/>
      <c r="D11" s="419"/>
      <c r="E11" s="419"/>
    </row>
    <row r="14" spans="1:13" x14ac:dyDescent="0.2">
      <c r="J14" s="48"/>
      <c r="K14" s="48"/>
      <c r="L14" s="48"/>
      <c r="M14" s="48"/>
    </row>
    <row r="15" spans="1:13" ht="14.25" customHeight="1" x14ac:dyDescent="0.2">
      <c r="A15" s="420" t="s">
        <v>67</v>
      </c>
      <c r="B15" s="421"/>
      <c r="C15" s="421"/>
      <c r="D15" s="421"/>
      <c r="E15" s="421"/>
      <c r="F15" s="421"/>
      <c r="G15" s="421"/>
      <c r="H15" s="421"/>
      <c r="J15" s="415" t="s">
        <v>70</v>
      </c>
      <c r="K15" s="415"/>
      <c r="L15" s="415"/>
      <c r="M15" s="415"/>
    </row>
    <row r="16" spans="1:13" ht="15" customHeight="1" x14ac:dyDescent="0.2">
      <c r="A16" s="421"/>
      <c r="B16" s="421"/>
      <c r="C16" s="421"/>
      <c r="D16" s="421"/>
      <c r="E16" s="421"/>
      <c r="F16" s="421"/>
      <c r="G16" s="421"/>
      <c r="H16" s="421"/>
      <c r="J16" s="415"/>
      <c r="K16" s="415"/>
      <c r="L16" s="415"/>
      <c r="M16" s="415"/>
    </row>
    <row r="17" spans="1:13" ht="14.25" customHeight="1" x14ac:dyDescent="0.2">
      <c r="A17" s="421"/>
      <c r="B17" s="421"/>
      <c r="C17" s="421"/>
      <c r="D17" s="421"/>
      <c r="E17" s="421"/>
      <c r="F17" s="421"/>
      <c r="G17" s="421"/>
      <c r="H17" s="421"/>
      <c r="J17" s="415"/>
      <c r="K17" s="415"/>
      <c r="L17" s="415"/>
      <c r="M17" s="415"/>
    </row>
    <row r="18" spans="1:13" ht="14.25" customHeight="1" x14ac:dyDescent="0.2">
      <c r="A18" s="421"/>
      <c r="B18" s="421"/>
      <c r="C18" s="421"/>
      <c r="D18" s="421"/>
      <c r="E18" s="421"/>
      <c r="F18" s="421"/>
      <c r="G18" s="421"/>
      <c r="H18" s="421"/>
      <c r="J18" s="48"/>
      <c r="K18" s="48"/>
      <c r="L18" s="48"/>
      <c r="M18" s="48"/>
    </row>
    <row r="19" spans="1:13" x14ac:dyDescent="0.2">
      <c r="A19" s="421"/>
      <c r="B19" s="421"/>
      <c r="C19" s="421"/>
      <c r="D19" s="421"/>
      <c r="E19" s="421"/>
      <c r="F19" s="421"/>
      <c r="G19" s="421"/>
      <c r="H19" s="421"/>
      <c r="J19" s="415" t="s">
        <v>71</v>
      </c>
      <c r="K19" s="415"/>
      <c r="L19" s="415"/>
      <c r="M19" s="415"/>
    </row>
    <row r="20" spans="1:13" ht="14.25" customHeight="1" x14ac:dyDescent="0.2">
      <c r="A20" s="421"/>
      <c r="B20" s="421"/>
      <c r="C20" s="421"/>
      <c r="D20" s="421"/>
      <c r="E20" s="421"/>
      <c r="F20" s="421"/>
      <c r="G20" s="421"/>
      <c r="H20" s="421"/>
      <c r="J20" s="415"/>
      <c r="K20" s="415"/>
      <c r="L20" s="415"/>
      <c r="M20" s="415"/>
    </row>
    <row r="21" spans="1:13" ht="14.25" customHeight="1" x14ac:dyDescent="0.2">
      <c r="A21" s="421"/>
      <c r="B21" s="421"/>
      <c r="C21" s="421"/>
      <c r="D21" s="421"/>
      <c r="E21" s="421"/>
      <c r="F21" s="421"/>
      <c r="G21" s="421"/>
      <c r="H21" s="421"/>
      <c r="J21" s="415"/>
      <c r="K21" s="415"/>
      <c r="L21" s="415"/>
      <c r="M21" s="415"/>
    </row>
    <row r="22" spans="1:13" ht="14.25" customHeight="1" x14ac:dyDescent="0.2">
      <c r="A22" s="421"/>
      <c r="B22" s="421"/>
      <c r="C22" s="421"/>
      <c r="D22" s="421"/>
      <c r="E22" s="421"/>
      <c r="F22" s="421"/>
      <c r="G22" s="421"/>
      <c r="H22" s="421"/>
      <c r="J22" s="48"/>
      <c r="K22" s="48"/>
      <c r="L22" s="48"/>
      <c r="M22" s="48"/>
    </row>
    <row r="23" spans="1:13" ht="14.25" customHeight="1" x14ac:dyDescent="0.2">
      <c r="A23" s="421"/>
      <c r="B23" s="421"/>
      <c r="C23" s="421"/>
      <c r="D23" s="421"/>
      <c r="E23" s="421"/>
      <c r="F23" s="421"/>
      <c r="G23" s="421"/>
      <c r="H23" s="421"/>
      <c r="J23" s="415" t="s">
        <v>74</v>
      </c>
      <c r="K23" s="415"/>
      <c r="L23" s="415"/>
      <c r="M23" s="415"/>
    </row>
    <row r="24" spans="1:13" ht="14.25" customHeight="1" x14ac:dyDescent="0.2">
      <c r="A24" s="421"/>
      <c r="B24" s="421"/>
      <c r="C24" s="421"/>
      <c r="D24" s="421"/>
      <c r="E24" s="421"/>
      <c r="F24" s="421"/>
      <c r="G24" s="421"/>
      <c r="H24" s="421"/>
      <c r="J24" s="415"/>
      <c r="K24" s="415"/>
      <c r="L24" s="415"/>
      <c r="M24" s="415"/>
    </row>
    <row r="25" spans="1:13" ht="14.25" customHeight="1" x14ac:dyDescent="0.2">
      <c r="A25" s="418" t="s">
        <v>68</v>
      </c>
      <c r="B25" s="418"/>
      <c r="C25" s="418"/>
      <c r="D25" s="418"/>
      <c r="E25" s="418"/>
      <c r="F25" s="418"/>
      <c r="G25" s="418"/>
      <c r="H25" s="418"/>
      <c r="J25" s="415"/>
      <c r="K25" s="415"/>
      <c r="L25" s="415"/>
      <c r="M25" s="415"/>
    </row>
    <row r="26" spans="1:13" ht="14.25" customHeight="1" x14ac:dyDescent="0.2">
      <c r="A26" s="418"/>
      <c r="B26" s="418"/>
      <c r="C26" s="418"/>
      <c r="D26" s="418"/>
      <c r="E26" s="418"/>
      <c r="F26" s="418"/>
      <c r="G26" s="418"/>
      <c r="H26" s="418"/>
      <c r="J26" s="57"/>
      <c r="K26" s="57"/>
      <c r="L26" s="57"/>
      <c r="M26" s="57"/>
    </row>
    <row r="27" spans="1:13" ht="14.25" customHeight="1" x14ac:dyDescent="0.2">
      <c r="A27" s="418"/>
      <c r="B27" s="418"/>
      <c r="C27" s="418"/>
      <c r="D27" s="418"/>
      <c r="E27" s="418"/>
      <c r="F27" s="418"/>
      <c r="G27" s="418"/>
      <c r="H27" s="418"/>
      <c r="J27" s="58"/>
      <c r="K27" s="58"/>
      <c r="L27" s="58"/>
      <c r="M27" s="58"/>
    </row>
    <row r="28" spans="1:13" ht="14.25" customHeight="1" x14ac:dyDescent="0.2">
      <c r="A28" s="418"/>
      <c r="B28" s="418"/>
      <c r="C28" s="418"/>
      <c r="D28" s="418"/>
      <c r="E28" s="418"/>
      <c r="F28" s="418"/>
      <c r="G28" s="418"/>
      <c r="H28" s="418"/>
      <c r="J28" s="59"/>
      <c r="K28" s="59"/>
      <c r="L28" s="59"/>
      <c r="M28" s="59"/>
    </row>
    <row r="29" spans="1:13" ht="14.25" customHeight="1" x14ac:dyDescent="0.2">
      <c r="A29" s="418"/>
      <c r="B29" s="418"/>
      <c r="C29" s="418"/>
      <c r="D29" s="418"/>
      <c r="E29" s="418"/>
      <c r="F29" s="418"/>
      <c r="G29" s="418"/>
      <c r="H29" s="418"/>
      <c r="J29" s="59"/>
      <c r="K29" s="59"/>
      <c r="L29" s="59"/>
      <c r="M29" s="59"/>
    </row>
    <row r="30" spans="1:13" ht="14.25" customHeight="1" x14ac:dyDescent="0.2">
      <c r="A30" s="418"/>
      <c r="B30" s="418"/>
      <c r="C30" s="418"/>
      <c r="D30" s="418"/>
      <c r="E30" s="418"/>
      <c r="F30" s="418"/>
      <c r="G30" s="418"/>
      <c r="H30" s="418"/>
      <c r="J30" s="59"/>
      <c r="K30" s="59"/>
      <c r="L30" s="59"/>
      <c r="M30" s="59"/>
    </row>
    <row r="31" spans="1:13" ht="14.25" customHeight="1" x14ac:dyDescent="0.2">
      <c r="A31" s="418"/>
      <c r="B31" s="418"/>
      <c r="C31" s="418"/>
      <c r="D31" s="418"/>
      <c r="E31" s="418"/>
      <c r="F31" s="418"/>
      <c r="G31" s="418"/>
      <c r="H31" s="418"/>
      <c r="J31" s="60"/>
      <c r="K31" s="60"/>
      <c r="L31" s="60"/>
      <c r="M31" s="60"/>
    </row>
    <row r="34" spans="1:13" ht="14.25" customHeight="1" x14ac:dyDescent="0.2">
      <c r="C34" s="397" t="s">
        <v>69</v>
      </c>
      <c r="D34" s="398"/>
      <c r="E34" s="398"/>
      <c r="F34" s="398"/>
      <c r="G34" s="398"/>
      <c r="H34" s="398"/>
    </row>
    <row r="35" spans="1:13" ht="14.25" customHeight="1" x14ac:dyDescent="0.2">
      <c r="C35" s="399"/>
      <c r="D35" s="400"/>
      <c r="E35" s="400"/>
      <c r="F35" s="400"/>
      <c r="G35" s="400"/>
      <c r="H35" s="400"/>
    </row>
    <row r="36" spans="1:13" ht="14.25" customHeight="1" x14ac:dyDescent="0.2">
      <c r="C36" s="399"/>
      <c r="D36" s="400"/>
      <c r="E36" s="400"/>
      <c r="F36" s="400"/>
      <c r="G36" s="400"/>
      <c r="H36" s="400"/>
    </row>
    <row r="37" spans="1:13" ht="14.25" customHeight="1" x14ac:dyDescent="0.2">
      <c r="C37" s="399"/>
      <c r="D37" s="400"/>
      <c r="E37" s="400"/>
      <c r="F37" s="400"/>
      <c r="G37" s="400"/>
      <c r="H37" s="400"/>
    </row>
    <row r="38" spans="1:13" ht="14.25" customHeight="1" x14ac:dyDescent="0.2">
      <c r="C38" s="399"/>
      <c r="D38" s="400"/>
      <c r="E38" s="400"/>
      <c r="F38" s="400"/>
      <c r="G38" s="400"/>
      <c r="H38" s="400"/>
    </row>
    <row r="39" spans="1:13" ht="14.25" customHeight="1" x14ac:dyDescent="0.2">
      <c r="A39" s="403">
        <v>3.1</v>
      </c>
      <c r="B39" s="404"/>
      <c r="C39" s="400"/>
      <c r="D39" s="400"/>
      <c r="E39" s="400"/>
      <c r="F39" s="400"/>
      <c r="G39" s="400"/>
      <c r="H39" s="400"/>
    </row>
    <row r="40" spans="1:13" ht="14.25" customHeight="1" x14ac:dyDescent="0.2">
      <c r="A40" s="405"/>
      <c r="B40" s="406"/>
      <c r="C40" s="400"/>
      <c r="D40" s="400"/>
      <c r="E40" s="400"/>
      <c r="F40" s="400"/>
      <c r="G40" s="400"/>
      <c r="H40" s="400"/>
    </row>
    <row r="41" spans="1:13" ht="35.25" thickBot="1" x14ac:dyDescent="0.5">
      <c r="A41" s="31" t="e">
        <f>IF(B41=1,1,VLOOKUP(D59,POPISY!$B$2:$D$6,3,FALSE))</f>
        <v>#N/A</v>
      </c>
      <c r="B41" s="31" t="e">
        <f>VLOOKUP('8PV'!$L$9,Table6[],3,FALSE)</f>
        <v>#N/A</v>
      </c>
      <c r="C41" s="401"/>
      <c r="D41" s="402"/>
      <c r="E41" s="402"/>
      <c r="F41" s="402"/>
      <c r="G41" s="402"/>
      <c r="H41" s="402"/>
      <c r="I41" s="33"/>
      <c r="J41" s="33"/>
    </row>
    <row r="42" spans="1:13" ht="15" thickTop="1" x14ac:dyDescent="0.2">
      <c r="A42" s="376" t="s">
        <v>169</v>
      </c>
      <c r="B42" s="376"/>
      <c r="C42" s="376"/>
      <c r="D42" s="34"/>
      <c r="E42" s="34"/>
      <c r="F42" s="35"/>
      <c r="G42" s="396" t="s">
        <v>31</v>
      </c>
      <c r="H42" s="396"/>
      <c r="I42" s="396"/>
      <c r="J42" s="396"/>
      <c r="K42" s="396"/>
      <c r="L42" s="396"/>
      <c r="M42" s="396"/>
    </row>
    <row r="43" spans="1:13" ht="14.25" customHeight="1" x14ac:dyDescent="0.2">
      <c r="A43" s="55"/>
      <c r="B43" s="55"/>
      <c r="C43" s="55"/>
      <c r="D43" s="55"/>
      <c r="E43" s="55"/>
      <c r="F43" s="55"/>
      <c r="G43" s="377" t="e">
        <f>IF(B41=1,"0 - Doteraz nezahájené, prislúchajúci princíp výnimočnosti hodnotený nulou.","")</f>
        <v>#N/A</v>
      </c>
      <c r="H43" s="377"/>
      <c r="I43" s="377"/>
      <c r="J43" s="377"/>
      <c r="K43" s="377"/>
      <c r="L43" s="377"/>
      <c r="M43" s="377"/>
    </row>
    <row r="44" spans="1:13" x14ac:dyDescent="0.2">
      <c r="A44" s="55"/>
      <c r="B44" s="414"/>
      <c r="C44" s="414"/>
      <c r="D44" s="414"/>
      <c r="E44" s="414"/>
      <c r="F44" s="55"/>
      <c r="G44" s="377"/>
      <c r="H44" s="377"/>
      <c r="I44" s="377"/>
      <c r="J44" s="377"/>
      <c r="K44" s="377"/>
      <c r="L44" s="377"/>
      <c r="M44" s="377"/>
    </row>
    <row r="45" spans="1:13" x14ac:dyDescent="0.2">
      <c r="A45" s="55"/>
      <c r="B45" s="414"/>
      <c r="C45" s="414"/>
      <c r="D45" s="414"/>
      <c r="E45" s="414"/>
      <c r="F45" s="55"/>
      <c r="G45" s="377"/>
      <c r="H45" s="377"/>
      <c r="I45" s="377"/>
      <c r="J45" s="377"/>
      <c r="K45" s="377"/>
      <c r="L45" s="377"/>
      <c r="M45" s="377"/>
    </row>
    <row r="46" spans="1:13" x14ac:dyDescent="0.2">
      <c r="A46" s="55"/>
      <c r="B46" s="55"/>
      <c r="C46" s="55"/>
      <c r="D46" s="55"/>
      <c r="E46" s="55"/>
      <c r="F46" s="55"/>
      <c r="G46" s="377"/>
      <c r="H46" s="377"/>
      <c r="I46" s="377"/>
      <c r="J46" s="377"/>
      <c r="K46" s="377"/>
      <c r="L46" s="377"/>
      <c r="M46" s="377"/>
    </row>
    <row r="47" spans="1:13" ht="14.25" customHeight="1" thickBot="1" x14ac:dyDescent="0.25">
      <c r="A47" s="56"/>
      <c r="B47" s="56"/>
      <c r="C47" s="56"/>
      <c r="D47" s="56"/>
      <c r="E47" s="56"/>
      <c r="F47" s="56"/>
      <c r="G47" s="378"/>
      <c r="H47" s="378"/>
      <c r="I47" s="378"/>
      <c r="J47" s="378"/>
      <c r="K47" s="378"/>
      <c r="L47" s="378"/>
      <c r="M47" s="378"/>
    </row>
    <row r="48" spans="1:13" ht="14.25" customHeight="1" thickTop="1" x14ac:dyDescent="0.2">
      <c r="A48" s="376" t="s">
        <v>5</v>
      </c>
      <c r="B48" s="376"/>
      <c r="C48" s="376"/>
      <c r="D48" s="35"/>
      <c r="E48" s="38"/>
      <c r="F48" s="38"/>
      <c r="G48" s="377" t="e">
        <f>IF(B41=1,"Neuvádzajú sa, prislúchajúci princíp výnimočnosti hodnotený nulou.","")</f>
        <v>#N/A</v>
      </c>
      <c r="H48" s="377"/>
      <c r="I48" s="377"/>
      <c r="J48" s="377"/>
      <c r="K48" s="377"/>
      <c r="L48" s="377"/>
      <c r="M48" s="377"/>
    </row>
    <row r="49" spans="1:13" ht="14.25" customHeight="1" x14ac:dyDescent="0.2">
      <c r="A49" s="36"/>
      <c r="B49" s="36"/>
      <c r="C49" s="36"/>
      <c r="D49" s="36"/>
      <c r="E49" s="39"/>
      <c r="F49" s="39"/>
      <c r="G49" s="377"/>
      <c r="H49" s="377"/>
      <c r="I49" s="377"/>
      <c r="J49" s="377"/>
      <c r="K49" s="377"/>
      <c r="L49" s="377"/>
      <c r="M49" s="377"/>
    </row>
    <row r="50" spans="1:13" ht="14.25" customHeight="1" x14ac:dyDescent="0.2">
      <c r="A50" s="36"/>
      <c r="B50" s="36"/>
      <c r="C50" s="36"/>
      <c r="D50" s="36"/>
      <c r="E50" s="39"/>
      <c r="F50" s="39"/>
      <c r="G50" s="377"/>
      <c r="H50" s="377"/>
      <c r="I50" s="377"/>
      <c r="J50" s="377"/>
      <c r="K50" s="377"/>
      <c r="L50" s="377"/>
      <c r="M50" s="377"/>
    </row>
    <row r="51" spans="1:13" x14ac:dyDescent="0.2">
      <c r="A51" s="39"/>
      <c r="B51" s="39"/>
      <c r="C51" s="39"/>
      <c r="D51" s="39"/>
      <c r="E51" s="39"/>
      <c r="F51" s="39"/>
      <c r="G51" s="377"/>
      <c r="H51" s="377"/>
      <c r="I51" s="377"/>
      <c r="J51" s="377"/>
      <c r="K51" s="377"/>
      <c r="L51" s="377"/>
      <c r="M51" s="377"/>
    </row>
    <row r="52" spans="1:13" ht="14.25" customHeight="1" thickBot="1" x14ac:dyDescent="0.25">
      <c r="A52" s="37"/>
      <c r="B52" s="37"/>
      <c r="C52" s="37"/>
      <c r="D52" s="37"/>
      <c r="E52" s="37"/>
      <c r="F52" s="37"/>
      <c r="G52" s="378"/>
      <c r="H52" s="378"/>
      <c r="I52" s="378"/>
      <c r="J52" s="378"/>
      <c r="K52" s="378"/>
      <c r="L52" s="378"/>
      <c r="M52" s="378"/>
    </row>
    <row r="53" spans="1:13" ht="14.25" customHeight="1" thickTop="1" x14ac:dyDescent="0.2">
      <c r="A53" s="376" t="s">
        <v>9</v>
      </c>
      <c r="B53" s="376"/>
      <c r="C53" s="376"/>
      <c r="D53" s="35"/>
      <c r="E53" s="38"/>
      <c r="F53" s="38"/>
      <c r="G53" s="377"/>
      <c r="H53" s="377"/>
      <c r="I53" s="377"/>
      <c r="J53" s="377"/>
      <c r="K53" s="377"/>
      <c r="L53" s="377"/>
      <c r="M53" s="377"/>
    </row>
    <row r="54" spans="1:13" ht="14.25" customHeight="1" x14ac:dyDescent="0.2">
      <c r="A54" s="36"/>
      <c r="B54" s="36"/>
      <c r="C54" s="36"/>
      <c r="D54" s="36"/>
      <c r="E54" s="39"/>
      <c r="F54" s="39"/>
      <c r="G54" s="377"/>
      <c r="H54" s="377"/>
      <c r="I54" s="377"/>
      <c r="J54" s="377"/>
      <c r="K54" s="377"/>
      <c r="L54" s="377"/>
      <c r="M54" s="377"/>
    </row>
    <row r="55" spans="1:13" x14ac:dyDescent="0.2">
      <c r="A55" s="36"/>
      <c r="B55" s="36"/>
      <c r="C55" s="36"/>
      <c r="D55" s="36"/>
      <c r="E55" s="39"/>
      <c r="F55" s="39"/>
      <c r="G55" s="377"/>
      <c r="H55" s="377"/>
      <c r="I55" s="377"/>
      <c r="J55" s="377"/>
      <c r="K55" s="377"/>
      <c r="L55" s="377"/>
      <c r="M55" s="377"/>
    </row>
    <row r="56" spans="1:13" ht="14.25" customHeight="1" x14ac:dyDescent="0.2">
      <c r="A56" s="39"/>
      <c r="B56" s="39"/>
      <c r="C56" s="39"/>
      <c r="D56" s="39"/>
      <c r="E56" s="39"/>
      <c r="F56" s="39"/>
      <c r="G56" s="377"/>
      <c r="H56" s="377"/>
      <c r="I56" s="377"/>
      <c r="J56" s="377"/>
      <c r="K56" s="377"/>
      <c r="L56" s="377"/>
      <c r="M56" s="377"/>
    </row>
    <row r="57" spans="1:13" ht="14.25" customHeight="1" thickBot="1" x14ac:dyDescent="0.25">
      <c r="A57" s="37"/>
      <c r="B57" s="37"/>
      <c r="C57" s="37"/>
      <c r="D57" s="37"/>
      <c r="E57" s="37"/>
      <c r="F57" s="37"/>
      <c r="G57" s="378"/>
      <c r="H57" s="378"/>
      <c r="I57" s="378"/>
      <c r="J57" s="378"/>
      <c r="K57" s="378"/>
      <c r="L57" s="378"/>
      <c r="M57" s="378"/>
    </row>
    <row r="58" spans="1:13" ht="14.25" customHeight="1" thickTop="1" x14ac:dyDescent="0.2">
      <c r="A58" s="376"/>
      <c r="B58" s="376"/>
      <c r="C58" s="40"/>
      <c r="D58" s="40"/>
      <c r="E58" s="40"/>
      <c r="F58" s="40"/>
      <c r="G58" s="379" t="e">
        <f>IF(B41=1,"Nakoľko ste hodnotili primárny princíp výnimočnosti prislúchajúci subkritériu nulou, oblasť nie je rozvinutá. Môžete definovať iba zlepšovacie aktivity.",IF(D59="","Pre zobrazenie popisu je potrené vybrať stupeň hodnotenia",VLOOKUP(D59,POPISY!$B$2:$C$6,2,FALSE)))</f>
        <v>#N/A</v>
      </c>
      <c r="H58" s="379"/>
      <c r="I58" s="379"/>
      <c r="J58" s="379"/>
      <c r="K58" s="379"/>
      <c r="L58" s="379"/>
      <c r="M58" s="379"/>
    </row>
    <row r="59" spans="1:13" x14ac:dyDescent="0.2">
      <c r="A59" s="412" t="s">
        <v>14</v>
      </c>
      <c r="B59" s="412"/>
      <c r="D59" s="381"/>
      <c r="E59" s="381"/>
      <c r="F59" s="381"/>
      <c r="G59" s="374"/>
      <c r="H59" s="374"/>
      <c r="I59" s="374"/>
      <c r="J59" s="374"/>
      <c r="K59" s="374"/>
      <c r="L59" s="374"/>
      <c r="M59" s="374"/>
    </row>
    <row r="60" spans="1:13" ht="14.25" customHeight="1" x14ac:dyDescent="0.2">
      <c r="A60" s="40"/>
      <c r="B60" s="40"/>
      <c r="C60" s="41"/>
      <c r="D60" s="369" t="e">
        <f>IF(B41=1,"0 - Doteraz nezahájené","")</f>
        <v>#N/A</v>
      </c>
      <c r="E60" s="369"/>
      <c r="F60" s="369"/>
      <c r="G60" s="374"/>
      <c r="H60" s="374"/>
      <c r="I60" s="374"/>
      <c r="J60" s="374"/>
      <c r="K60" s="374"/>
      <c r="L60" s="374"/>
      <c r="M60" s="374"/>
    </row>
    <row r="61" spans="1:13" ht="14.25" customHeight="1" x14ac:dyDescent="0.2">
      <c r="A61" s="370" t="s">
        <v>141</v>
      </c>
      <c r="B61" s="370"/>
      <c r="C61" s="370"/>
      <c r="D61" s="40"/>
      <c r="E61" s="40"/>
      <c r="F61" s="40"/>
      <c r="G61" s="374"/>
      <c r="H61" s="374"/>
      <c r="I61" s="374"/>
      <c r="J61" s="374"/>
      <c r="K61" s="374"/>
      <c r="L61" s="374"/>
      <c r="M61" s="374"/>
    </row>
    <row r="62" spans="1:13" ht="14.25" customHeight="1" x14ac:dyDescent="0.2">
      <c r="A62" s="370"/>
      <c r="B62" s="370"/>
      <c r="C62" s="370"/>
      <c r="D62" s="374" t="e">
        <f>VLOOKUP('8PV'!$L$9,POPISY!$P$2:$R$5,2,FALSE)</f>
        <v>#N/A</v>
      </c>
      <c r="E62" s="374"/>
      <c r="F62" s="374"/>
      <c r="G62" s="40"/>
      <c r="H62" s="40"/>
      <c r="J62" s="42"/>
      <c r="K62" s="42"/>
      <c r="L62" s="42"/>
      <c r="M62" s="42"/>
    </row>
    <row r="63" spans="1:13" ht="15.75" thickBot="1" x14ac:dyDescent="0.25">
      <c r="A63" s="371"/>
      <c r="B63" s="371"/>
      <c r="C63" s="371"/>
      <c r="D63" s="43"/>
      <c r="E63" s="43"/>
      <c r="F63" s="43"/>
      <c r="G63" s="43"/>
      <c r="H63" s="43"/>
      <c r="I63" s="44"/>
      <c r="J63" s="45"/>
      <c r="K63" s="45"/>
      <c r="L63" s="45"/>
      <c r="M63" s="45"/>
    </row>
    <row r="64" spans="1:13" ht="15" thickTop="1" x14ac:dyDescent="0.2"/>
    <row r="66" spans="1:13" ht="14.25" customHeight="1" x14ac:dyDescent="0.2">
      <c r="C66" s="397" t="s">
        <v>72</v>
      </c>
      <c r="D66" s="398"/>
      <c r="E66" s="398"/>
      <c r="F66" s="398"/>
      <c r="G66" s="28"/>
    </row>
    <row r="67" spans="1:13" ht="14.25" customHeight="1" x14ac:dyDescent="0.2">
      <c r="C67" s="399"/>
      <c r="D67" s="400"/>
      <c r="E67" s="400"/>
      <c r="F67" s="400"/>
      <c r="G67" s="29"/>
    </row>
    <row r="68" spans="1:13" ht="14.25" customHeight="1" x14ac:dyDescent="0.2">
      <c r="C68" s="399"/>
      <c r="D68" s="400"/>
      <c r="E68" s="400"/>
      <c r="F68" s="400"/>
      <c r="G68" s="30"/>
    </row>
    <row r="69" spans="1:13" ht="14.25" customHeight="1" x14ac:dyDescent="0.2">
      <c r="C69" s="399"/>
      <c r="D69" s="400"/>
      <c r="E69" s="400"/>
      <c r="F69" s="400"/>
      <c r="G69" s="29"/>
    </row>
    <row r="70" spans="1:13" ht="14.25" customHeight="1" x14ac:dyDescent="0.2">
      <c r="C70" s="399"/>
      <c r="D70" s="400"/>
      <c r="E70" s="400"/>
      <c r="F70" s="400"/>
      <c r="G70" s="29"/>
    </row>
    <row r="71" spans="1:13" ht="14.25" customHeight="1" x14ac:dyDescent="0.2">
      <c r="A71" s="403">
        <v>3.2</v>
      </c>
      <c r="B71" s="404"/>
      <c r="C71" s="400"/>
      <c r="D71" s="400"/>
      <c r="E71" s="400"/>
      <c r="F71" s="400"/>
      <c r="G71" s="29"/>
    </row>
    <row r="72" spans="1:13" ht="14.25" customHeight="1" x14ac:dyDescent="0.2">
      <c r="A72" s="405"/>
      <c r="B72" s="406"/>
      <c r="C72" s="400"/>
      <c r="D72" s="400"/>
      <c r="E72" s="400"/>
      <c r="F72" s="400"/>
      <c r="G72" s="29"/>
    </row>
    <row r="73" spans="1:13" ht="35.25" thickBot="1" x14ac:dyDescent="0.5">
      <c r="A73" s="31" t="e">
        <f>IF(B73=1,1,VLOOKUP(D91,POPISY!$B$2:$D$6,3,FALSE))</f>
        <v>#N/A</v>
      </c>
      <c r="B73" s="31" t="e">
        <f>VLOOKUP('8PV'!$L$9,Table6[],3,FALSE)</f>
        <v>#N/A</v>
      </c>
      <c r="C73" s="401"/>
      <c r="D73" s="402"/>
      <c r="E73" s="402"/>
      <c r="F73" s="402"/>
      <c r="G73" s="32"/>
      <c r="H73" s="33"/>
      <c r="I73" s="33"/>
      <c r="J73" s="33"/>
    </row>
    <row r="74" spans="1:13" ht="15" thickTop="1" x14ac:dyDescent="0.2">
      <c r="A74" s="376" t="s">
        <v>169</v>
      </c>
      <c r="B74" s="376"/>
      <c r="C74" s="376"/>
      <c r="D74" s="34"/>
      <c r="E74" s="34"/>
      <c r="F74" s="35"/>
      <c r="G74" s="396" t="s">
        <v>31</v>
      </c>
      <c r="H74" s="396"/>
      <c r="I74" s="396"/>
      <c r="J74" s="396"/>
      <c r="K74" s="396"/>
      <c r="L74" s="396"/>
      <c r="M74" s="396"/>
    </row>
    <row r="75" spans="1:13" ht="14.25" customHeight="1" x14ac:dyDescent="0.2">
      <c r="A75" s="55"/>
      <c r="B75" s="55"/>
      <c r="C75" s="55"/>
      <c r="D75" s="55"/>
      <c r="E75" s="55"/>
      <c r="F75" s="55"/>
      <c r="G75" s="377" t="e">
        <f>IF(B73=1,"0 - Doteraz nezahájené, prislúchajúci princíp výnimočnosti hodnotený nulou.","")</f>
        <v>#N/A</v>
      </c>
      <c r="H75" s="377"/>
      <c r="I75" s="377"/>
      <c r="J75" s="377"/>
      <c r="K75" s="377"/>
      <c r="L75" s="377"/>
      <c r="M75" s="377"/>
    </row>
    <row r="76" spans="1:13" x14ac:dyDescent="0.2">
      <c r="A76" s="55"/>
      <c r="B76" s="414"/>
      <c r="C76" s="414"/>
      <c r="D76" s="414"/>
      <c r="E76" s="414"/>
      <c r="F76" s="55"/>
      <c r="G76" s="377"/>
      <c r="H76" s="377"/>
      <c r="I76" s="377"/>
      <c r="J76" s="377"/>
      <c r="K76" s="377"/>
      <c r="L76" s="377"/>
      <c r="M76" s="377"/>
    </row>
    <row r="77" spans="1:13" x14ac:dyDescent="0.2">
      <c r="A77" s="55"/>
      <c r="B77" s="414"/>
      <c r="C77" s="414"/>
      <c r="D77" s="414"/>
      <c r="E77" s="414"/>
      <c r="F77" s="55"/>
      <c r="G77" s="377"/>
      <c r="H77" s="377"/>
      <c r="I77" s="377"/>
      <c r="J77" s="377"/>
      <c r="K77" s="377"/>
      <c r="L77" s="377"/>
      <c r="M77" s="377"/>
    </row>
    <row r="78" spans="1:13" x14ac:dyDescent="0.2">
      <c r="A78" s="55"/>
      <c r="B78" s="55"/>
      <c r="C78" s="55"/>
      <c r="D78" s="55"/>
      <c r="E78" s="55"/>
      <c r="F78" s="55"/>
      <c r="G78" s="377"/>
      <c r="H78" s="377"/>
      <c r="I78" s="377"/>
      <c r="J78" s="377"/>
      <c r="K78" s="377"/>
      <c r="L78" s="377"/>
      <c r="M78" s="377"/>
    </row>
    <row r="79" spans="1:13" ht="15" thickBot="1" x14ac:dyDescent="0.25">
      <c r="A79" s="56"/>
      <c r="B79" s="56"/>
      <c r="C79" s="56"/>
      <c r="D79" s="56"/>
      <c r="E79" s="56"/>
      <c r="F79" s="56"/>
      <c r="G79" s="378"/>
      <c r="H79" s="378"/>
      <c r="I79" s="378"/>
      <c r="J79" s="378"/>
      <c r="K79" s="378"/>
      <c r="L79" s="378"/>
      <c r="M79" s="378"/>
    </row>
    <row r="80" spans="1:13" ht="15" thickTop="1" x14ac:dyDescent="0.2">
      <c r="A80" s="376" t="s">
        <v>5</v>
      </c>
      <c r="B80" s="376"/>
      <c r="C80" s="376"/>
      <c r="D80" s="35"/>
      <c r="E80" s="38"/>
      <c r="F80" s="38"/>
      <c r="G80" s="377" t="e">
        <f>IF(B73=1,"Neuvádzajú sa, prislúchajúci princíp výnimočnosti hodnotený nulou.","")</f>
        <v>#N/A</v>
      </c>
      <c r="H80" s="377"/>
      <c r="I80" s="377"/>
      <c r="J80" s="377"/>
      <c r="K80" s="377"/>
      <c r="L80" s="377"/>
      <c r="M80" s="377"/>
    </row>
    <row r="81" spans="1:13" x14ac:dyDescent="0.2">
      <c r="A81" s="36"/>
      <c r="B81" s="36"/>
      <c r="C81" s="36"/>
      <c r="D81" s="36"/>
      <c r="E81" s="39"/>
      <c r="F81" s="39"/>
      <c r="G81" s="377"/>
      <c r="H81" s="377"/>
      <c r="I81" s="377"/>
      <c r="J81" s="377"/>
      <c r="K81" s="377"/>
      <c r="L81" s="377"/>
      <c r="M81" s="377"/>
    </row>
    <row r="82" spans="1:13" x14ac:dyDescent="0.2">
      <c r="A82" s="36"/>
      <c r="B82" s="36"/>
      <c r="C82" s="36"/>
      <c r="D82" s="36"/>
      <c r="E82" s="39"/>
      <c r="F82" s="39"/>
      <c r="G82" s="377"/>
      <c r="H82" s="377"/>
      <c r="I82" s="377"/>
      <c r="J82" s="377"/>
      <c r="K82" s="377"/>
      <c r="L82" s="377"/>
      <c r="M82" s="377"/>
    </row>
    <row r="83" spans="1:13" x14ac:dyDescent="0.2">
      <c r="A83" s="39"/>
      <c r="B83" s="39"/>
      <c r="C83" s="39"/>
      <c r="D83" s="39"/>
      <c r="E83" s="39"/>
      <c r="F83" s="39"/>
      <c r="G83" s="377"/>
      <c r="H83" s="377"/>
      <c r="I83" s="377"/>
      <c r="J83" s="377"/>
      <c r="K83" s="377"/>
      <c r="L83" s="377"/>
      <c r="M83" s="377"/>
    </row>
    <row r="84" spans="1:13" ht="15" thickBot="1" x14ac:dyDescent="0.25">
      <c r="A84" s="37"/>
      <c r="B84" s="37"/>
      <c r="C84" s="37"/>
      <c r="D84" s="37"/>
      <c r="E84" s="37"/>
      <c r="F84" s="37"/>
      <c r="G84" s="378"/>
      <c r="H84" s="378"/>
      <c r="I84" s="378"/>
      <c r="J84" s="378"/>
      <c r="K84" s="378"/>
      <c r="L84" s="378"/>
      <c r="M84" s="378"/>
    </row>
    <row r="85" spans="1:13" ht="15" thickTop="1" x14ac:dyDescent="0.2">
      <c r="A85" s="376" t="s">
        <v>9</v>
      </c>
      <c r="B85" s="376"/>
      <c r="C85" s="376"/>
      <c r="D85" s="35"/>
      <c r="E85" s="38"/>
      <c r="F85" s="38"/>
      <c r="G85" s="377"/>
      <c r="H85" s="377"/>
      <c r="I85" s="377"/>
      <c r="J85" s="377"/>
      <c r="K85" s="377"/>
      <c r="L85" s="377"/>
      <c r="M85" s="377"/>
    </row>
    <row r="86" spans="1:13" x14ac:dyDescent="0.2">
      <c r="A86" s="36"/>
      <c r="B86" s="36"/>
      <c r="C86" s="36"/>
      <c r="D86" s="36"/>
      <c r="E86" s="39"/>
      <c r="F86" s="39"/>
      <c r="G86" s="377"/>
      <c r="H86" s="377"/>
      <c r="I86" s="377"/>
      <c r="J86" s="377"/>
      <c r="K86" s="377"/>
      <c r="L86" s="377"/>
      <c r="M86" s="377"/>
    </row>
    <row r="87" spans="1:13" x14ac:dyDescent="0.2">
      <c r="A87" s="36"/>
      <c r="B87" s="36"/>
      <c r="C87" s="36"/>
      <c r="D87" s="36"/>
      <c r="E87" s="39"/>
      <c r="F87" s="39"/>
      <c r="G87" s="377"/>
      <c r="H87" s="377"/>
      <c r="I87" s="377"/>
      <c r="J87" s="377"/>
      <c r="K87" s="377"/>
      <c r="L87" s="377"/>
      <c r="M87" s="377"/>
    </row>
    <row r="88" spans="1:13" x14ac:dyDescent="0.2">
      <c r="A88" s="39"/>
      <c r="B88" s="39"/>
      <c r="C88" s="39"/>
      <c r="D88" s="39"/>
      <c r="E88" s="39"/>
      <c r="F88" s="39"/>
      <c r="G88" s="377"/>
      <c r="H88" s="377"/>
      <c r="I88" s="377"/>
      <c r="J88" s="377"/>
      <c r="K88" s="377"/>
      <c r="L88" s="377"/>
      <c r="M88" s="377"/>
    </row>
    <row r="89" spans="1:13" ht="15" thickBot="1" x14ac:dyDescent="0.25">
      <c r="A89" s="37"/>
      <c r="B89" s="37"/>
      <c r="C89" s="37"/>
      <c r="D89" s="37"/>
      <c r="E89" s="37"/>
      <c r="F89" s="37"/>
      <c r="G89" s="378"/>
      <c r="H89" s="378"/>
      <c r="I89" s="378"/>
      <c r="J89" s="378"/>
      <c r="K89" s="378"/>
      <c r="L89" s="378"/>
      <c r="M89" s="378"/>
    </row>
    <row r="90" spans="1:13" ht="15" customHeight="1" thickTop="1" x14ac:dyDescent="0.2">
      <c r="A90" s="376"/>
      <c r="B90" s="376"/>
      <c r="C90" s="40"/>
      <c r="D90" s="40"/>
      <c r="E90" s="40"/>
      <c r="F90" s="40"/>
      <c r="G90" s="379" t="e">
        <f>IF(B73=1,"Nakoľko ste hodnotili primárny princíp výnimočnosti prislúchajúci subkritériu nulou, oblasť nie je rozvinutá. Môžete definovať iba zlepšovacie aktivity.",IF(D91="","Pre zobrazenie popisu je potrené vybrať stupeň hodnotenia",VLOOKUP(D91,POPISY!$B$2:$C$6,2,FALSE)))</f>
        <v>#N/A</v>
      </c>
      <c r="H90" s="379"/>
      <c r="I90" s="379"/>
      <c r="J90" s="379"/>
      <c r="K90" s="379"/>
      <c r="L90" s="379"/>
      <c r="M90" s="379"/>
    </row>
    <row r="91" spans="1:13" x14ac:dyDescent="0.2">
      <c r="A91" s="412" t="s">
        <v>14</v>
      </c>
      <c r="B91" s="412"/>
      <c r="D91" s="381"/>
      <c r="E91" s="381"/>
      <c r="F91" s="381"/>
      <c r="G91" s="374"/>
      <c r="H91" s="374"/>
      <c r="I91" s="374"/>
      <c r="J91" s="374"/>
      <c r="K91" s="374"/>
      <c r="L91" s="374"/>
      <c r="M91" s="374"/>
    </row>
    <row r="92" spans="1:13" x14ac:dyDescent="0.2">
      <c r="A92" s="40"/>
      <c r="B92" s="40"/>
      <c r="C92" s="41"/>
      <c r="D92" s="369" t="e">
        <f>IF(B73=1,"0 - Doteraz nezahájené","")</f>
        <v>#N/A</v>
      </c>
      <c r="E92" s="369"/>
      <c r="F92" s="369"/>
      <c r="G92" s="374"/>
      <c r="H92" s="374"/>
      <c r="I92" s="374"/>
      <c r="J92" s="374"/>
      <c r="K92" s="374"/>
      <c r="L92" s="374"/>
      <c r="M92" s="374"/>
    </row>
    <row r="93" spans="1:13" x14ac:dyDescent="0.2">
      <c r="A93" s="370" t="s">
        <v>141</v>
      </c>
      <c r="B93" s="370"/>
      <c r="C93" s="370"/>
      <c r="D93" s="40"/>
      <c r="E93" s="40"/>
      <c r="F93" s="40"/>
      <c r="G93" s="374"/>
      <c r="H93" s="374"/>
      <c r="I93" s="374"/>
      <c r="J93" s="374"/>
      <c r="K93" s="374"/>
      <c r="L93" s="374"/>
      <c r="M93" s="374"/>
    </row>
    <row r="94" spans="1:13" ht="15" x14ac:dyDescent="0.2">
      <c r="A94" s="370"/>
      <c r="B94" s="370"/>
      <c r="C94" s="370"/>
      <c r="D94" s="374" t="e">
        <f>VLOOKUP('8PV'!$L$9,POPISY!$P$2:$R$5,2,FALSE)</f>
        <v>#N/A</v>
      </c>
      <c r="E94" s="374"/>
      <c r="F94" s="374"/>
      <c r="G94" s="40"/>
      <c r="H94" s="40"/>
      <c r="J94" s="42"/>
      <c r="K94" s="42"/>
      <c r="L94" s="42"/>
      <c r="M94" s="42"/>
    </row>
    <row r="95" spans="1:13" ht="15.75" thickBot="1" x14ac:dyDescent="0.25">
      <c r="A95" s="371"/>
      <c r="B95" s="371"/>
      <c r="C95" s="371"/>
      <c r="D95" s="43"/>
      <c r="E95" s="43"/>
      <c r="F95" s="43"/>
      <c r="G95" s="43"/>
      <c r="H95" s="43"/>
      <c r="I95" s="44"/>
      <c r="J95" s="45"/>
      <c r="K95" s="45"/>
      <c r="L95" s="45"/>
      <c r="M95" s="45"/>
    </row>
    <row r="96" spans="1:13" ht="15" thickTop="1" x14ac:dyDescent="0.2"/>
    <row r="97" spans="1:13" ht="14.25" customHeight="1" x14ac:dyDescent="0.2"/>
    <row r="98" spans="1:13" ht="14.25" customHeight="1" x14ac:dyDescent="0.2">
      <c r="C98" s="397" t="s">
        <v>73</v>
      </c>
      <c r="D98" s="398"/>
      <c r="E98" s="398"/>
      <c r="F98" s="398"/>
      <c r="G98" s="398"/>
    </row>
    <row r="99" spans="1:13" ht="14.25" customHeight="1" x14ac:dyDescent="0.2">
      <c r="C99" s="399"/>
      <c r="D99" s="400"/>
      <c r="E99" s="400"/>
      <c r="F99" s="400"/>
      <c r="G99" s="400"/>
    </row>
    <row r="100" spans="1:13" ht="14.25" customHeight="1" x14ac:dyDescent="0.2">
      <c r="C100" s="399"/>
      <c r="D100" s="400"/>
      <c r="E100" s="400"/>
      <c r="F100" s="400"/>
      <c r="G100" s="400"/>
    </row>
    <row r="101" spans="1:13" ht="14.25" customHeight="1" x14ac:dyDescent="0.2">
      <c r="C101" s="399"/>
      <c r="D101" s="400"/>
      <c r="E101" s="400"/>
      <c r="F101" s="400"/>
      <c r="G101" s="400"/>
    </row>
    <row r="102" spans="1:13" ht="14.25" customHeight="1" x14ac:dyDescent="0.2">
      <c r="C102" s="399"/>
      <c r="D102" s="400"/>
      <c r="E102" s="400"/>
      <c r="F102" s="400"/>
      <c r="G102" s="400"/>
    </row>
    <row r="103" spans="1:13" ht="14.25" customHeight="1" x14ac:dyDescent="0.2">
      <c r="A103" s="403">
        <v>3.3</v>
      </c>
      <c r="B103" s="404"/>
      <c r="C103" s="400"/>
      <c r="D103" s="400"/>
      <c r="E103" s="400"/>
      <c r="F103" s="400"/>
      <c r="G103" s="400"/>
    </row>
    <row r="104" spans="1:13" ht="14.25" customHeight="1" x14ac:dyDescent="0.2">
      <c r="A104" s="405"/>
      <c r="B104" s="406"/>
      <c r="C104" s="400"/>
      <c r="D104" s="400"/>
      <c r="E104" s="400"/>
      <c r="F104" s="400"/>
      <c r="G104" s="400"/>
    </row>
    <row r="105" spans="1:13" ht="35.25" thickBot="1" x14ac:dyDescent="0.5">
      <c r="A105" s="31" t="e">
        <f>IF(B105=1,1,VLOOKUP(D123,POPISY!$B$2:$D$6,3,FALSE))</f>
        <v>#N/A</v>
      </c>
      <c r="B105" s="31" t="e">
        <f>VLOOKUP('8PV'!$L$9,Table6[],3,FALSE)</f>
        <v>#N/A</v>
      </c>
      <c r="C105" s="401"/>
      <c r="D105" s="402"/>
      <c r="E105" s="402"/>
      <c r="F105" s="402"/>
      <c r="G105" s="402"/>
      <c r="H105" s="33"/>
      <c r="I105" s="33"/>
      <c r="J105" s="33"/>
    </row>
    <row r="106" spans="1:13" ht="15" thickTop="1" x14ac:dyDescent="0.2">
      <c r="A106" s="376" t="s">
        <v>169</v>
      </c>
      <c r="B106" s="376"/>
      <c r="C106" s="376"/>
      <c r="D106" s="34"/>
      <c r="E106" s="34"/>
      <c r="F106" s="35"/>
      <c r="G106" s="396" t="s">
        <v>31</v>
      </c>
      <c r="H106" s="396"/>
      <c r="I106" s="396"/>
      <c r="J106" s="396"/>
      <c r="K106" s="396"/>
      <c r="L106" s="396"/>
      <c r="M106" s="396"/>
    </row>
    <row r="107" spans="1:13" ht="14.25" customHeight="1" x14ac:dyDescent="0.2">
      <c r="A107" s="55"/>
      <c r="B107" s="55"/>
      <c r="C107" s="55"/>
      <c r="D107" s="55"/>
      <c r="E107" s="55"/>
      <c r="F107" s="55"/>
      <c r="G107" s="377" t="e">
        <f>IF(B105=1,"0 - Doteraz nezahájené, prislúchajúci princíp výnimočnosti hodnotený nulou.","")</f>
        <v>#N/A</v>
      </c>
      <c r="H107" s="377"/>
      <c r="I107" s="377"/>
      <c r="J107" s="377"/>
      <c r="K107" s="377"/>
      <c r="L107" s="377"/>
      <c r="M107" s="377"/>
    </row>
    <row r="108" spans="1:13" x14ac:dyDescent="0.2">
      <c r="A108" s="55"/>
      <c r="B108" s="414"/>
      <c r="C108" s="414"/>
      <c r="D108" s="414"/>
      <c r="E108" s="414"/>
      <c r="F108" s="55"/>
      <c r="G108" s="377"/>
      <c r="H108" s="377"/>
      <c r="I108" s="377"/>
      <c r="J108" s="377"/>
      <c r="K108" s="377"/>
      <c r="L108" s="377"/>
      <c r="M108" s="377"/>
    </row>
    <row r="109" spans="1:13" x14ac:dyDescent="0.2">
      <c r="A109" s="55"/>
      <c r="B109" s="414"/>
      <c r="C109" s="414"/>
      <c r="D109" s="414"/>
      <c r="E109" s="414"/>
      <c r="F109" s="55"/>
      <c r="G109" s="377"/>
      <c r="H109" s="377"/>
      <c r="I109" s="377"/>
      <c r="J109" s="377"/>
      <c r="K109" s="377"/>
      <c r="L109" s="377"/>
      <c r="M109" s="377"/>
    </row>
    <row r="110" spans="1:13" x14ac:dyDescent="0.2">
      <c r="A110" s="55"/>
      <c r="B110" s="55"/>
      <c r="C110" s="55"/>
      <c r="D110" s="55"/>
      <c r="E110" s="55"/>
      <c r="F110" s="55"/>
      <c r="G110" s="377"/>
      <c r="H110" s="377"/>
      <c r="I110" s="377"/>
      <c r="J110" s="377"/>
      <c r="K110" s="377"/>
      <c r="L110" s="377"/>
      <c r="M110" s="377"/>
    </row>
    <row r="111" spans="1:13" ht="15" thickBot="1" x14ac:dyDescent="0.25">
      <c r="A111" s="56"/>
      <c r="B111" s="56"/>
      <c r="C111" s="56"/>
      <c r="D111" s="56"/>
      <c r="E111" s="56"/>
      <c r="F111" s="56"/>
      <c r="G111" s="378"/>
      <c r="H111" s="378"/>
      <c r="I111" s="378"/>
      <c r="J111" s="378"/>
      <c r="K111" s="378"/>
      <c r="L111" s="378"/>
      <c r="M111" s="378"/>
    </row>
    <row r="112" spans="1:13" ht="15" thickTop="1" x14ac:dyDescent="0.2">
      <c r="A112" s="376" t="s">
        <v>5</v>
      </c>
      <c r="B112" s="376"/>
      <c r="C112" s="376"/>
      <c r="D112" s="35"/>
      <c r="E112" s="38"/>
      <c r="F112" s="38"/>
      <c r="G112" s="377" t="e">
        <f>IF(B105=1,"Neuvádzajú sa, prislúchajúci princíp výnimočnosti hodnotený nulou.","")</f>
        <v>#N/A</v>
      </c>
      <c r="H112" s="377"/>
      <c r="I112" s="377"/>
      <c r="J112" s="377"/>
      <c r="K112" s="377"/>
      <c r="L112" s="377"/>
      <c r="M112" s="377"/>
    </row>
    <row r="113" spans="1:13" x14ac:dyDescent="0.2">
      <c r="A113" s="36"/>
      <c r="B113" s="36"/>
      <c r="C113" s="36"/>
      <c r="D113" s="36"/>
      <c r="E113" s="39"/>
      <c r="F113" s="39"/>
      <c r="G113" s="377"/>
      <c r="H113" s="377"/>
      <c r="I113" s="377"/>
      <c r="J113" s="377"/>
      <c r="K113" s="377"/>
      <c r="L113" s="377"/>
      <c r="M113" s="377"/>
    </row>
    <row r="114" spans="1:13" x14ac:dyDescent="0.2">
      <c r="A114" s="36"/>
      <c r="B114" s="36"/>
      <c r="C114" s="36"/>
      <c r="D114" s="36"/>
      <c r="E114" s="39"/>
      <c r="F114" s="39"/>
      <c r="G114" s="377"/>
      <c r="H114" s="377"/>
      <c r="I114" s="377"/>
      <c r="J114" s="377"/>
      <c r="K114" s="377"/>
      <c r="L114" s="377"/>
      <c r="M114" s="377"/>
    </row>
    <row r="115" spans="1:13" x14ac:dyDescent="0.2">
      <c r="A115" s="39"/>
      <c r="B115" s="39"/>
      <c r="C115" s="39"/>
      <c r="D115" s="39"/>
      <c r="E115" s="39"/>
      <c r="F115" s="39"/>
      <c r="G115" s="377"/>
      <c r="H115" s="377"/>
      <c r="I115" s="377"/>
      <c r="J115" s="377"/>
      <c r="K115" s="377"/>
      <c r="L115" s="377"/>
      <c r="M115" s="377"/>
    </row>
    <row r="116" spans="1:13" ht="15" thickBot="1" x14ac:dyDescent="0.25">
      <c r="A116" s="37"/>
      <c r="B116" s="37"/>
      <c r="C116" s="37"/>
      <c r="D116" s="37"/>
      <c r="E116" s="37"/>
      <c r="F116" s="37"/>
      <c r="G116" s="378"/>
      <c r="H116" s="378"/>
      <c r="I116" s="378"/>
      <c r="J116" s="378"/>
      <c r="K116" s="378"/>
      <c r="L116" s="378"/>
      <c r="M116" s="378"/>
    </row>
    <row r="117" spans="1:13" ht="15" thickTop="1" x14ac:dyDescent="0.2">
      <c r="A117" s="376" t="s">
        <v>9</v>
      </c>
      <c r="B117" s="376"/>
      <c r="C117" s="376"/>
      <c r="D117" s="35"/>
      <c r="E117" s="38"/>
      <c r="F117" s="38"/>
      <c r="G117" s="377"/>
      <c r="H117" s="377"/>
      <c r="I117" s="377"/>
      <c r="J117" s="377"/>
      <c r="K117" s="377"/>
      <c r="L117" s="377"/>
      <c r="M117" s="377"/>
    </row>
    <row r="118" spans="1:13" x14ac:dyDescent="0.2">
      <c r="A118" s="36"/>
      <c r="B118" s="36"/>
      <c r="C118" s="36"/>
      <c r="D118" s="36"/>
      <c r="E118" s="39"/>
      <c r="F118" s="39"/>
      <c r="G118" s="377"/>
      <c r="H118" s="377"/>
      <c r="I118" s="377"/>
      <c r="J118" s="377"/>
      <c r="K118" s="377"/>
      <c r="L118" s="377"/>
      <c r="M118" s="377"/>
    </row>
    <row r="119" spans="1:13" x14ac:dyDescent="0.2">
      <c r="A119" s="36"/>
      <c r="B119" s="36"/>
      <c r="C119" s="36"/>
      <c r="D119" s="36"/>
      <c r="E119" s="39"/>
      <c r="F119" s="39"/>
      <c r="G119" s="377"/>
      <c r="H119" s="377"/>
      <c r="I119" s="377"/>
      <c r="J119" s="377"/>
      <c r="K119" s="377"/>
      <c r="L119" s="377"/>
      <c r="M119" s="377"/>
    </row>
    <row r="120" spans="1:13" x14ac:dyDescent="0.2">
      <c r="A120" s="39"/>
      <c r="B120" s="39"/>
      <c r="C120" s="39"/>
      <c r="D120" s="39"/>
      <c r="E120" s="39"/>
      <c r="F120" s="39"/>
      <c r="G120" s="377"/>
      <c r="H120" s="377"/>
      <c r="I120" s="377"/>
      <c r="J120" s="377"/>
      <c r="K120" s="377"/>
      <c r="L120" s="377"/>
      <c r="M120" s="377"/>
    </row>
    <row r="121" spans="1:13" ht="15" thickBot="1" x14ac:dyDescent="0.25">
      <c r="A121" s="37"/>
      <c r="B121" s="37"/>
      <c r="C121" s="37"/>
      <c r="D121" s="37"/>
      <c r="E121" s="37"/>
      <c r="F121" s="37"/>
      <c r="G121" s="378"/>
      <c r="H121" s="378"/>
      <c r="I121" s="378"/>
      <c r="J121" s="378"/>
      <c r="K121" s="378"/>
      <c r="L121" s="378"/>
      <c r="M121" s="378"/>
    </row>
    <row r="122" spans="1:13" ht="15" customHeight="1" thickTop="1" x14ac:dyDescent="0.2">
      <c r="A122" s="376"/>
      <c r="B122" s="376"/>
      <c r="C122" s="40"/>
      <c r="D122" s="40"/>
      <c r="E122" s="40"/>
      <c r="F122" s="40"/>
      <c r="G122" s="379" t="e">
        <f>IF(B105=1,"Nakoľko ste hodnotili primárny princíp výnimočnosti prislúchajúci subkritériu nulou, oblasť nie je rozvinutá. Môžete definovať iba zlepšovacie aktivity.",IF(D123="","Pre zobrazenie popisu je potrené vybrať stupeň hodnotenia",VLOOKUP(D123,POPISY!$B$2:$C$6,2,FALSE)))</f>
        <v>#N/A</v>
      </c>
      <c r="H122" s="379"/>
      <c r="I122" s="379"/>
      <c r="J122" s="379"/>
      <c r="K122" s="379"/>
      <c r="L122" s="379"/>
      <c r="M122" s="379"/>
    </row>
    <row r="123" spans="1:13" x14ac:dyDescent="0.2">
      <c r="A123" s="412" t="s">
        <v>14</v>
      </c>
      <c r="B123" s="412"/>
      <c r="D123" s="381"/>
      <c r="E123" s="381"/>
      <c r="F123" s="381"/>
      <c r="G123" s="374"/>
      <c r="H123" s="374"/>
      <c r="I123" s="374"/>
      <c r="J123" s="374"/>
      <c r="K123" s="374"/>
      <c r="L123" s="374"/>
      <c r="M123" s="374"/>
    </row>
    <row r="124" spans="1:13" x14ac:dyDescent="0.2">
      <c r="A124" s="40"/>
      <c r="B124" s="40"/>
      <c r="C124" s="41"/>
      <c r="D124" s="369" t="e">
        <f>IF(B105=1,"0 - Doteraz nezahájené","")</f>
        <v>#N/A</v>
      </c>
      <c r="E124" s="369"/>
      <c r="F124" s="369"/>
      <c r="G124" s="374"/>
      <c r="H124" s="374"/>
      <c r="I124" s="374"/>
      <c r="J124" s="374"/>
      <c r="K124" s="374"/>
      <c r="L124" s="374"/>
      <c r="M124" s="374"/>
    </row>
    <row r="125" spans="1:13" x14ac:dyDescent="0.2">
      <c r="A125" s="370" t="s">
        <v>141</v>
      </c>
      <c r="B125" s="370"/>
      <c r="C125" s="370"/>
      <c r="D125" s="40"/>
      <c r="E125" s="40"/>
      <c r="F125" s="40"/>
      <c r="G125" s="374"/>
      <c r="H125" s="374"/>
      <c r="I125" s="374"/>
      <c r="J125" s="374"/>
      <c r="K125" s="374"/>
      <c r="L125" s="374"/>
      <c r="M125" s="374"/>
    </row>
    <row r="126" spans="1:13" ht="15" x14ac:dyDescent="0.2">
      <c r="A126" s="370"/>
      <c r="B126" s="370"/>
      <c r="C126" s="370"/>
      <c r="D126" s="374" t="e">
        <f>VLOOKUP('8PV'!$L$9,POPISY!$P$2:$R$5,2,FALSE)</f>
        <v>#N/A</v>
      </c>
      <c r="E126" s="374"/>
      <c r="F126" s="374"/>
      <c r="G126" s="40"/>
      <c r="H126" s="40"/>
      <c r="J126" s="42"/>
      <c r="K126" s="42"/>
      <c r="L126" s="42"/>
      <c r="M126" s="42"/>
    </row>
    <row r="127" spans="1:13" ht="15.75" thickBot="1" x14ac:dyDescent="0.25">
      <c r="A127" s="371"/>
      <c r="B127" s="371"/>
      <c r="C127" s="371"/>
      <c r="D127" s="43"/>
      <c r="E127" s="43"/>
      <c r="F127" s="43"/>
      <c r="G127" s="43"/>
      <c r="H127" s="43"/>
      <c r="I127" s="44"/>
      <c r="J127" s="45"/>
      <c r="K127" s="45"/>
      <c r="L127" s="45"/>
      <c r="M127" s="45"/>
    </row>
    <row r="128" spans="1:13" ht="15" thickTop="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sheetData>
  <sheetProtection algorithmName="SHA-512" hashValue="sDmyC/bWwFAVOCgZpwlZVAwPRDGWGT9aXqcaDGsMD0dGR5qu7gG4WfSXlGdVXAv4mYstQ2tZnqz0g63kTiITjg==" saltValue="JeBPhx7jdq97vuUyZf2SkQ==" spinCount="100000" sheet="1" objects="1" scenarios="1" formatCells="0" selectLockedCells="1"/>
  <mergeCells count="60">
    <mergeCell ref="B45:E45"/>
    <mergeCell ref="B76:E76"/>
    <mergeCell ref="B77:E77"/>
    <mergeCell ref="B108:E108"/>
    <mergeCell ref="A125:C127"/>
    <mergeCell ref="D60:F60"/>
    <mergeCell ref="A61:C63"/>
    <mergeCell ref="D92:F92"/>
    <mergeCell ref="A93:C95"/>
    <mergeCell ref="D124:F124"/>
    <mergeCell ref="A71:B72"/>
    <mergeCell ref="A74:C74"/>
    <mergeCell ref="B109:E109"/>
    <mergeCell ref="B9:E11"/>
    <mergeCell ref="A15:H24"/>
    <mergeCell ref="A25:H31"/>
    <mergeCell ref="C34:H41"/>
    <mergeCell ref="A39:B40"/>
    <mergeCell ref="A42:C42"/>
    <mergeCell ref="G42:M42"/>
    <mergeCell ref="G43:M47"/>
    <mergeCell ref="G75:M79"/>
    <mergeCell ref="A48:C48"/>
    <mergeCell ref="G48:M52"/>
    <mergeCell ref="A53:C53"/>
    <mergeCell ref="G53:M57"/>
    <mergeCell ref="A58:B58"/>
    <mergeCell ref="G58:M61"/>
    <mergeCell ref="A59:B59"/>
    <mergeCell ref="D59:F59"/>
    <mergeCell ref="D62:F62"/>
    <mergeCell ref="C66:F73"/>
    <mergeCell ref="G74:M74"/>
    <mergeCell ref="B44:E44"/>
    <mergeCell ref="G106:M106"/>
    <mergeCell ref="G107:M111"/>
    <mergeCell ref="A80:C80"/>
    <mergeCell ref="G80:M84"/>
    <mergeCell ref="A85:C85"/>
    <mergeCell ref="G85:M89"/>
    <mergeCell ref="A90:B90"/>
    <mergeCell ref="G90:M93"/>
    <mergeCell ref="A91:B91"/>
    <mergeCell ref="D91:F91"/>
    <mergeCell ref="J19:M21"/>
    <mergeCell ref="J15:M17"/>
    <mergeCell ref="C98:G105"/>
    <mergeCell ref="J23:M25"/>
    <mergeCell ref="D126:F126"/>
    <mergeCell ref="A112:C112"/>
    <mergeCell ref="G112:M116"/>
    <mergeCell ref="A117:C117"/>
    <mergeCell ref="G117:M121"/>
    <mergeCell ref="A122:B122"/>
    <mergeCell ref="G122:M125"/>
    <mergeCell ref="A123:B123"/>
    <mergeCell ref="D123:F123"/>
    <mergeCell ref="D94:F94"/>
    <mergeCell ref="A103:B104"/>
    <mergeCell ref="A106:C106"/>
  </mergeCells>
  <conditionalFormatting sqref="D62:F62">
    <cfRule type="expression" dxfId="227" priority="12">
      <formula>$B$41=1</formula>
    </cfRule>
  </conditionalFormatting>
  <conditionalFormatting sqref="D59:F59">
    <cfRule type="expression" dxfId="226" priority="11">
      <formula>$B41&lt;1</formula>
    </cfRule>
  </conditionalFormatting>
  <conditionalFormatting sqref="G43:M47">
    <cfRule type="expression" dxfId="225" priority="10">
      <formula>$B41=1</formula>
    </cfRule>
  </conditionalFormatting>
  <conditionalFormatting sqref="G48:M52">
    <cfRule type="expression" dxfId="224" priority="9">
      <formula>$B41=1</formula>
    </cfRule>
  </conditionalFormatting>
  <conditionalFormatting sqref="D94:F94">
    <cfRule type="expression" dxfId="223" priority="8">
      <formula>$B$41=1</formula>
    </cfRule>
  </conditionalFormatting>
  <conditionalFormatting sqref="D91:F91">
    <cfRule type="expression" dxfId="222" priority="7">
      <formula>$B73&lt;1</formula>
    </cfRule>
  </conditionalFormatting>
  <conditionalFormatting sqref="G75:M79">
    <cfRule type="expression" dxfId="221" priority="6">
      <formula>$B73=1</formula>
    </cfRule>
  </conditionalFormatting>
  <conditionalFormatting sqref="G80:M84">
    <cfRule type="expression" dxfId="220" priority="5">
      <formula>$B73=1</formula>
    </cfRule>
  </conditionalFormatting>
  <conditionalFormatting sqref="D126:F126">
    <cfRule type="expression" dxfId="219" priority="4">
      <formula>$B$41=1</formula>
    </cfRule>
  </conditionalFormatting>
  <conditionalFormatting sqref="D123:F123">
    <cfRule type="expression" dxfId="218" priority="3">
      <formula>$B105&lt;1</formula>
    </cfRule>
  </conditionalFormatting>
  <conditionalFormatting sqref="G107:M111">
    <cfRule type="expression" dxfId="217" priority="2">
      <formula>$B105=1</formula>
    </cfRule>
  </conditionalFormatting>
  <conditionalFormatting sqref="G112:M116">
    <cfRule type="expression" dxfId="216" priority="1">
      <formula>$B105=1</formula>
    </cfRule>
  </conditionalFormatting>
  <hyperlinks>
    <hyperlink ref="J15:M17" location="'3ZAMESTNANCI'!G43" tooltip="Klik na subkritérium" display="3.1 Riadenie a zlepšovanie ľudských zdrojov za účelom podpory stratégie organizácie" xr:uid="{84EE8212-46D3-44AF-B063-823890C5D237}"/>
    <hyperlink ref="J19:M21" location="'3ZAMESTNANCI'!G75" tooltip="Klik na subkritérium" display="3.2 Rozvíjanie a riadenie kompetentnosti zamestnancov" xr:uid="{145ED1E1-DFE9-4AE3-9DCE-41FF9E65746D}"/>
    <hyperlink ref="J23:M25" location="'3ZAMESTNANCI'!G107" tooltip="Klik na subkritérium" display="3.3 Zapájanie a splnomocňovanie zamestnancov a podporovanie ich osobného záujmu a prospechu" xr:uid="{F8EF1801-35C5-4214-A426-5959C3BA51BA}"/>
  </hyperlinks>
  <printOptions horizontalCentered="1" verticalCentered="1"/>
  <pageMargins left="0.7" right="0.7" top="0.75" bottom="0.75" header="0.3" footer="0.3"/>
  <pageSetup paperSize="9" fitToWidth="0" fitToHeight="0" orientation="landscape" r:id="rId1"/>
  <headerFooter>
    <oddHeader>&amp;C&amp;K00-046Kritérium 3 - Zamestnanci</oddHeader>
    <oddFooter>&amp;C&amp;K00-049EASY CAF Tool</oddFooter>
  </headerFooter>
  <ignoredErrors>
    <ignoredError sqref="A41:B41 A73:B73 A105:B105"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642B32C-3852-44DE-80E4-1DADC568DD48}">
          <x14:formula1>
            <xm:f>POPISY!$B$2:$B$6</xm:f>
          </x14:formula1>
          <xm:sqref>D59:F59 D91:F91 D123:F123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743B-2921-4690-9D3B-F1EBB0D4D7F5}">
  <dimension ref="A1:XFC224"/>
  <sheetViews>
    <sheetView showGridLines="0" view="pageLayout" zoomScaleNormal="130" zoomScaleSheetLayoutView="115" workbookViewId="0"/>
  </sheetViews>
  <sheetFormatPr defaultColWidth="0" defaultRowHeight="14.25" x14ac:dyDescent="0.2"/>
  <cols>
    <col min="1" max="13" width="9" style="27" customWidth="1"/>
    <col min="14" max="14" width="6.25" style="27" customWidth="1"/>
    <col min="15" max="65" width="0" style="27" hidden="1" customWidth="1"/>
    <col min="66" max="16383" width="9" style="27" hidden="1"/>
    <col min="16384" max="16384" width="1.75" style="27" hidden="1" customWidth="1"/>
  </cols>
  <sheetData>
    <row r="1" spans="1:13" x14ac:dyDescent="0.2">
      <c r="A1" s="48"/>
    </row>
    <row r="2" spans="1:13" x14ac:dyDescent="0.2">
      <c r="A2" s="48"/>
    </row>
    <row r="3" spans="1:13" x14ac:dyDescent="0.2">
      <c r="A3" s="48"/>
    </row>
    <row r="4" spans="1:13" x14ac:dyDescent="0.2">
      <c r="A4" s="48"/>
    </row>
    <row r="5" spans="1:13" x14ac:dyDescent="0.2">
      <c r="A5" s="48"/>
    </row>
    <row r="6" spans="1:13" x14ac:dyDescent="0.2">
      <c r="A6" s="48"/>
    </row>
    <row r="9" spans="1:13" ht="34.5" customHeight="1" x14ac:dyDescent="0.2">
      <c r="B9" s="419" t="s">
        <v>150</v>
      </c>
      <c r="C9" s="419"/>
      <c r="D9" s="419"/>
      <c r="E9" s="419"/>
    </row>
    <row r="10" spans="1:13" ht="14.25" customHeight="1" x14ac:dyDescent="0.2">
      <c r="B10" s="419"/>
      <c r="C10" s="419"/>
      <c r="D10" s="419"/>
      <c r="E10" s="419"/>
    </row>
    <row r="11" spans="1:13" ht="14.25" customHeight="1" x14ac:dyDescent="0.2">
      <c r="B11" s="419"/>
      <c r="C11" s="419"/>
      <c r="D11" s="419"/>
      <c r="E11" s="419"/>
    </row>
    <row r="12" spans="1:13" x14ac:dyDescent="0.2">
      <c r="B12" s="419"/>
      <c r="C12" s="419"/>
      <c r="D12" s="419"/>
      <c r="E12" s="419"/>
    </row>
    <row r="13" spans="1:13" x14ac:dyDescent="0.2">
      <c r="J13" s="48"/>
      <c r="K13" s="48"/>
      <c r="L13" s="48"/>
      <c r="M13" s="48"/>
    </row>
    <row r="14" spans="1:13" ht="14.25" customHeight="1" x14ac:dyDescent="0.2">
      <c r="A14" s="422" t="s">
        <v>151</v>
      </c>
      <c r="B14" s="422"/>
      <c r="C14" s="422"/>
      <c r="D14" s="422"/>
      <c r="E14" s="422"/>
      <c r="F14" s="422"/>
      <c r="G14" s="422"/>
      <c r="H14" s="422"/>
      <c r="J14" s="415" t="s">
        <v>152</v>
      </c>
      <c r="K14" s="415"/>
      <c r="L14" s="415"/>
      <c r="M14" s="415"/>
    </row>
    <row r="15" spans="1:13" ht="14.25" customHeight="1" x14ac:dyDescent="0.2">
      <c r="A15" s="422"/>
      <c r="B15" s="422"/>
      <c r="C15" s="422"/>
      <c r="D15" s="422"/>
      <c r="E15" s="422"/>
      <c r="F15" s="422"/>
      <c r="G15" s="422"/>
      <c r="H15" s="422"/>
      <c r="J15" s="415"/>
      <c r="K15" s="415"/>
      <c r="L15" s="415"/>
      <c r="M15" s="415"/>
    </row>
    <row r="16" spans="1:13" ht="15" customHeight="1" x14ac:dyDescent="0.2">
      <c r="A16" s="422"/>
      <c r="B16" s="422"/>
      <c r="C16" s="422"/>
      <c r="D16" s="422"/>
      <c r="E16" s="422"/>
      <c r="F16" s="422"/>
      <c r="G16" s="422"/>
      <c r="H16" s="422"/>
      <c r="J16" s="415"/>
      <c r="K16" s="415"/>
      <c r="L16" s="415"/>
      <c r="M16" s="415"/>
    </row>
    <row r="17" spans="1:13" ht="14.25" customHeight="1" x14ac:dyDescent="0.2">
      <c r="A17" s="422"/>
      <c r="B17" s="422"/>
      <c r="C17" s="422"/>
      <c r="D17" s="422"/>
      <c r="E17" s="422"/>
      <c r="F17" s="422"/>
      <c r="G17" s="422"/>
      <c r="H17" s="422"/>
      <c r="J17" s="48"/>
      <c r="K17" s="48"/>
      <c r="L17" s="48"/>
      <c r="M17" s="48"/>
    </row>
    <row r="18" spans="1:13" ht="14.25" customHeight="1" x14ac:dyDescent="0.2">
      <c r="A18" s="422"/>
      <c r="B18" s="422"/>
      <c r="C18" s="422"/>
      <c r="D18" s="422"/>
      <c r="E18" s="422"/>
      <c r="F18" s="422"/>
      <c r="G18" s="422"/>
      <c r="H18" s="422"/>
      <c r="J18" s="415" t="s">
        <v>154</v>
      </c>
      <c r="K18" s="415"/>
      <c r="L18" s="415"/>
      <c r="M18" s="415"/>
    </row>
    <row r="19" spans="1:13" ht="14.25" customHeight="1" x14ac:dyDescent="0.2">
      <c r="A19" s="422"/>
      <c r="B19" s="422"/>
      <c r="C19" s="422"/>
      <c r="D19" s="422"/>
      <c r="E19" s="422"/>
      <c r="F19" s="422"/>
      <c r="G19" s="422"/>
      <c r="H19" s="422"/>
      <c r="J19" s="415"/>
      <c r="K19" s="415"/>
      <c r="L19" s="415"/>
      <c r="M19" s="415"/>
    </row>
    <row r="20" spans="1:13" ht="14.25" customHeight="1" x14ac:dyDescent="0.2">
      <c r="A20" s="422"/>
      <c r="B20" s="422"/>
      <c r="C20" s="422"/>
      <c r="D20" s="422"/>
      <c r="E20" s="422"/>
      <c r="F20" s="422"/>
      <c r="G20" s="422"/>
      <c r="H20" s="422"/>
      <c r="J20" s="415"/>
      <c r="K20" s="415"/>
      <c r="L20" s="415"/>
      <c r="M20" s="415"/>
    </row>
    <row r="21" spans="1:13" ht="14.25" customHeight="1" x14ac:dyDescent="0.2">
      <c r="A21" s="422"/>
      <c r="B21" s="422"/>
      <c r="C21" s="422"/>
      <c r="D21" s="422"/>
      <c r="E21" s="422"/>
      <c r="F21" s="422"/>
      <c r="G21" s="422"/>
      <c r="H21" s="422"/>
      <c r="J21" s="48"/>
      <c r="K21" s="48"/>
      <c r="L21" s="48"/>
      <c r="M21" s="48"/>
    </row>
    <row r="22" spans="1:13" ht="14.25" customHeight="1" x14ac:dyDescent="0.2">
      <c r="A22" s="422"/>
      <c r="B22" s="422"/>
      <c r="C22" s="422"/>
      <c r="D22" s="422"/>
      <c r="E22" s="422"/>
      <c r="F22" s="422"/>
      <c r="G22" s="422"/>
      <c r="H22" s="422"/>
      <c r="J22" s="423" t="s">
        <v>99</v>
      </c>
      <c r="K22" s="423"/>
      <c r="L22" s="423"/>
      <c r="M22" s="423"/>
    </row>
    <row r="23" spans="1:13" ht="14.25" customHeight="1" x14ac:dyDescent="0.2">
      <c r="A23" s="422"/>
      <c r="B23" s="422"/>
      <c r="C23" s="422"/>
      <c r="D23" s="422"/>
      <c r="E23" s="422"/>
      <c r="F23" s="422"/>
      <c r="G23" s="422"/>
      <c r="H23" s="422"/>
      <c r="J23" s="423"/>
      <c r="K23" s="423"/>
      <c r="L23" s="423"/>
      <c r="M23" s="423"/>
    </row>
    <row r="24" spans="1:13" ht="14.25" customHeight="1" x14ac:dyDescent="0.2">
      <c r="A24" s="422"/>
      <c r="B24" s="422"/>
      <c r="C24" s="422"/>
      <c r="D24" s="422"/>
      <c r="E24" s="422"/>
      <c r="F24" s="422"/>
      <c r="G24" s="422"/>
      <c r="H24" s="422"/>
      <c r="J24" s="61"/>
      <c r="K24" s="61"/>
      <c r="L24" s="61"/>
      <c r="M24" s="61"/>
    </row>
    <row r="25" spans="1:13" ht="14.25" customHeight="1" x14ac:dyDescent="0.2">
      <c r="A25" s="422"/>
      <c r="B25" s="422"/>
      <c r="C25" s="422"/>
      <c r="D25" s="422"/>
      <c r="E25" s="422"/>
      <c r="F25" s="422"/>
      <c r="G25" s="422"/>
      <c r="H25" s="422"/>
      <c r="J25" s="423" t="s">
        <v>100</v>
      </c>
      <c r="K25" s="423"/>
      <c r="L25" s="423"/>
      <c r="M25" s="423"/>
    </row>
    <row r="26" spans="1:13" ht="14.25" customHeight="1" x14ac:dyDescent="0.2">
      <c r="A26" s="422"/>
      <c r="B26" s="422"/>
      <c r="C26" s="422"/>
      <c r="D26" s="422"/>
      <c r="E26" s="422"/>
      <c r="F26" s="422"/>
      <c r="G26" s="422"/>
      <c r="H26" s="422"/>
      <c r="J26" s="423"/>
      <c r="K26" s="423"/>
      <c r="L26" s="423"/>
      <c r="M26" s="423"/>
    </row>
    <row r="27" spans="1:13" ht="14.25" customHeight="1" x14ac:dyDescent="0.2">
      <c r="A27" s="422"/>
      <c r="B27" s="422"/>
      <c r="C27" s="422"/>
      <c r="D27" s="422"/>
      <c r="E27" s="422"/>
      <c r="F27" s="422"/>
      <c r="G27" s="422"/>
      <c r="H27" s="422"/>
      <c r="J27" s="62"/>
      <c r="K27" s="62"/>
      <c r="L27" s="62"/>
      <c r="M27" s="62"/>
    </row>
    <row r="28" spans="1:13" ht="14.25" customHeight="1" x14ac:dyDescent="0.2">
      <c r="A28" s="422"/>
      <c r="B28" s="422"/>
      <c r="C28" s="422"/>
      <c r="D28" s="422"/>
      <c r="E28" s="422"/>
      <c r="F28" s="422"/>
      <c r="G28" s="422"/>
      <c r="H28" s="422"/>
      <c r="J28" s="415" t="s">
        <v>101</v>
      </c>
      <c r="K28" s="415"/>
      <c r="L28" s="415"/>
      <c r="M28" s="415"/>
    </row>
    <row r="29" spans="1:13" ht="14.25" customHeight="1" x14ac:dyDescent="0.2">
      <c r="A29" s="422"/>
      <c r="B29" s="422"/>
      <c r="C29" s="422"/>
      <c r="D29" s="422"/>
      <c r="E29" s="422"/>
      <c r="F29" s="422"/>
      <c r="G29" s="422"/>
      <c r="H29" s="422"/>
      <c r="J29" s="415"/>
      <c r="K29" s="415"/>
      <c r="L29" s="415"/>
      <c r="M29" s="415"/>
    </row>
    <row r="30" spans="1:13" ht="14.25" customHeight="1" x14ac:dyDescent="0.2">
      <c r="A30" s="422"/>
      <c r="B30" s="422"/>
      <c r="C30" s="422"/>
      <c r="D30" s="422"/>
      <c r="E30" s="422"/>
      <c r="F30" s="422"/>
      <c r="G30" s="422"/>
      <c r="H30" s="422"/>
      <c r="J30" s="57"/>
      <c r="K30" s="57"/>
      <c r="L30" s="57"/>
      <c r="M30" s="57"/>
    </row>
    <row r="31" spans="1:13" ht="14.25" customHeight="1" x14ac:dyDescent="0.2">
      <c r="A31" s="422"/>
      <c r="B31" s="422"/>
      <c r="C31" s="422"/>
      <c r="D31" s="422"/>
      <c r="E31" s="422"/>
      <c r="F31" s="422"/>
      <c r="G31" s="422"/>
      <c r="H31" s="422"/>
      <c r="J31" s="415" t="s">
        <v>102</v>
      </c>
      <c r="K31" s="415"/>
      <c r="L31" s="415"/>
      <c r="M31" s="415"/>
    </row>
    <row r="32" spans="1:13" x14ac:dyDescent="0.2">
      <c r="A32" s="422"/>
      <c r="B32" s="422"/>
      <c r="C32" s="422"/>
      <c r="D32" s="422"/>
      <c r="E32" s="422"/>
      <c r="F32" s="422"/>
      <c r="G32" s="422"/>
      <c r="H32" s="422"/>
      <c r="J32" s="415"/>
      <c r="K32" s="415"/>
      <c r="L32" s="415"/>
      <c r="M32" s="415"/>
    </row>
    <row r="34" spans="1:13" ht="14.25" customHeight="1" x14ac:dyDescent="0.2">
      <c r="C34" s="397" t="s">
        <v>153</v>
      </c>
      <c r="D34" s="398"/>
      <c r="E34" s="398"/>
      <c r="F34" s="398"/>
      <c r="G34" s="398"/>
      <c r="H34" s="63"/>
    </row>
    <row r="35" spans="1:13" ht="14.25" customHeight="1" x14ac:dyDescent="0.2">
      <c r="C35" s="399"/>
      <c r="D35" s="400"/>
      <c r="E35" s="400"/>
      <c r="F35" s="400"/>
      <c r="G35" s="400"/>
      <c r="H35" s="63"/>
    </row>
    <row r="36" spans="1:13" ht="14.25" customHeight="1" x14ac:dyDescent="0.2">
      <c r="C36" s="399"/>
      <c r="D36" s="400"/>
      <c r="E36" s="400"/>
      <c r="F36" s="400"/>
      <c r="G36" s="400"/>
      <c r="H36" s="63"/>
    </row>
    <row r="37" spans="1:13" ht="14.25" customHeight="1" x14ac:dyDescent="0.2">
      <c r="C37" s="399"/>
      <c r="D37" s="400"/>
      <c r="E37" s="400"/>
      <c r="F37" s="400"/>
      <c r="G37" s="400"/>
      <c r="H37" s="63"/>
    </row>
    <row r="38" spans="1:13" ht="14.25" customHeight="1" x14ac:dyDescent="0.2">
      <c r="C38" s="399"/>
      <c r="D38" s="400"/>
      <c r="E38" s="400"/>
      <c r="F38" s="400"/>
      <c r="G38" s="400"/>
      <c r="H38" s="63"/>
    </row>
    <row r="39" spans="1:13" ht="14.25" customHeight="1" x14ac:dyDescent="0.2">
      <c r="A39" s="403">
        <v>4.0999999999999996</v>
      </c>
      <c r="B39" s="404"/>
      <c r="C39" s="400"/>
      <c r="D39" s="400"/>
      <c r="E39" s="400"/>
      <c r="F39" s="400"/>
      <c r="G39" s="400"/>
      <c r="H39" s="63"/>
    </row>
    <row r="40" spans="1:13" ht="14.25" customHeight="1" x14ac:dyDescent="0.2">
      <c r="A40" s="405"/>
      <c r="B40" s="406"/>
      <c r="C40" s="400"/>
      <c r="D40" s="400"/>
      <c r="E40" s="400"/>
      <c r="F40" s="400"/>
      <c r="G40" s="400"/>
      <c r="H40" s="63"/>
    </row>
    <row r="41" spans="1:13" ht="35.25" thickBot="1" x14ac:dyDescent="0.5">
      <c r="A41" s="31" t="e">
        <f>IF(B41=1,1,VLOOKUP(D59,POPISY!$B$2:$D$6,3,FALSE))</f>
        <v>#N/A</v>
      </c>
      <c r="B41" s="31" t="e">
        <f>VLOOKUP('8PV'!$L$11,Table6[],3,FALSE)</f>
        <v>#N/A</v>
      </c>
      <c r="C41" s="401"/>
      <c r="D41" s="402"/>
      <c r="E41" s="402"/>
      <c r="F41" s="402"/>
      <c r="G41" s="402"/>
      <c r="H41" s="64"/>
      <c r="I41" s="33"/>
      <c r="J41" s="33"/>
    </row>
    <row r="42" spans="1:13" ht="15" thickTop="1" x14ac:dyDescent="0.2">
      <c r="A42" s="376" t="s">
        <v>169</v>
      </c>
      <c r="B42" s="376"/>
      <c r="C42" s="376"/>
      <c r="D42" s="34"/>
      <c r="E42" s="34"/>
      <c r="F42" s="35"/>
      <c r="G42" s="396" t="s">
        <v>31</v>
      </c>
      <c r="H42" s="396"/>
      <c r="I42" s="396"/>
      <c r="J42" s="396"/>
      <c r="K42" s="396"/>
      <c r="L42" s="396"/>
      <c r="M42" s="396"/>
    </row>
    <row r="43" spans="1:13" ht="14.25" customHeight="1" x14ac:dyDescent="0.2">
      <c r="A43" s="55"/>
      <c r="B43" s="55"/>
      <c r="C43" s="55"/>
      <c r="D43" s="55"/>
      <c r="E43" s="55"/>
      <c r="F43" s="55"/>
      <c r="G43" s="377" t="e">
        <f>IF(B41=1,"0 - Doteraz nezahájené, prislúchajúci princíp výnimočnosti hodnotený nulou.","")</f>
        <v>#N/A</v>
      </c>
      <c r="H43" s="377"/>
      <c r="I43" s="377"/>
      <c r="J43" s="377"/>
      <c r="K43" s="377"/>
      <c r="L43" s="377"/>
      <c r="M43" s="377"/>
    </row>
    <row r="44" spans="1:13" x14ac:dyDescent="0.2">
      <c r="A44" s="55"/>
      <c r="B44" s="414"/>
      <c r="C44" s="414"/>
      <c r="D44" s="414"/>
      <c r="E44" s="414"/>
      <c r="F44" s="55"/>
      <c r="G44" s="377"/>
      <c r="H44" s="377"/>
      <c r="I44" s="377"/>
      <c r="J44" s="377"/>
      <c r="K44" s="377"/>
      <c r="L44" s="377"/>
      <c r="M44" s="377"/>
    </row>
    <row r="45" spans="1:13" x14ac:dyDescent="0.2">
      <c r="A45" s="55"/>
      <c r="B45" s="414"/>
      <c r="C45" s="414"/>
      <c r="D45" s="414"/>
      <c r="E45" s="414"/>
      <c r="F45" s="55"/>
      <c r="G45" s="377"/>
      <c r="H45" s="377"/>
      <c r="I45" s="377"/>
      <c r="J45" s="377"/>
      <c r="K45" s="377"/>
      <c r="L45" s="377"/>
      <c r="M45" s="377"/>
    </row>
    <row r="46" spans="1:13" x14ac:dyDescent="0.2">
      <c r="A46" s="55"/>
      <c r="B46" s="55"/>
      <c r="C46" s="55"/>
      <c r="D46" s="55"/>
      <c r="E46" s="55"/>
      <c r="F46" s="55"/>
      <c r="G46" s="377"/>
      <c r="H46" s="377"/>
      <c r="I46" s="377"/>
      <c r="J46" s="377"/>
      <c r="K46" s="377"/>
      <c r="L46" s="377"/>
      <c r="M46" s="377"/>
    </row>
    <row r="47" spans="1:13" ht="14.25" customHeight="1" thickBot="1" x14ac:dyDescent="0.25">
      <c r="A47" s="56"/>
      <c r="B47" s="56"/>
      <c r="C47" s="56"/>
      <c r="D47" s="56"/>
      <c r="E47" s="56"/>
      <c r="F47" s="56"/>
      <c r="G47" s="378"/>
      <c r="H47" s="378"/>
      <c r="I47" s="378"/>
      <c r="J47" s="378"/>
      <c r="K47" s="378"/>
      <c r="L47" s="378"/>
      <c r="M47" s="378"/>
    </row>
    <row r="48" spans="1:13" ht="14.25" customHeight="1" thickTop="1" x14ac:dyDescent="0.2">
      <c r="A48" s="376" t="s">
        <v>5</v>
      </c>
      <c r="B48" s="376"/>
      <c r="C48" s="376"/>
      <c r="D48" s="35"/>
      <c r="E48" s="38"/>
      <c r="F48" s="38"/>
      <c r="G48" s="377" t="e">
        <f>IF(B41=1,"Neuvádzajú sa, prislúchajúci princíp výnimočnosti hodnotený nulou.","")</f>
        <v>#N/A</v>
      </c>
      <c r="H48" s="377"/>
      <c r="I48" s="377"/>
      <c r="J48" s="377"/>
      <c r="K48" s="377"/>
      <c r="L48" s="377"/>
      <c r="M48" s="377"/>
    </row>
    <row r="49" spans="1:13" ht="14.25" customHeight="1" x14ac:dyDescent="0.2">
      <c r="A49" s="36"/>
      <c r="B49" s="36"/>
      <c r="C49" s="36"/>
      <c r="D49" s="36"/>
      <c r="E49" s="39"/>
      <c r="F49" s="39"/>
      <c r="G49" s="377"/>
      <c r="H49" s="377"/>
      <c r="I49" s="377"/>
      <c r="J49" s="377"/>
      <c r="K49" s="377"/>
      <c r="L49" s="377"/>
      <c r="M49" s="377"/>
    </row>
    <row r="50" spans="1:13" ht="14.25" customHeight="1" x14ac:dyDescent="0.2">
      <c r="A50" s="36"/>
      <c r="B50" s="36"/>
      <c r="C50" s="36"/>
      <c r="D50" s="36"/>
      <c r="E50" s="39"/>
      <c r="F50" s="39"/>
      <c r="G50" s="377"/>
      <c r="H50" s="377"/>
      <c r="I50" s="377"/>
      <c r="J50" s="377"/>
      <c r="K50" s="377"/>
      <c r="L50" s="377"/>
      <c r="M50" s="377"/>
    </row>
    <row r="51" spans="1:13" x14ac:dyDescent="0.2">
      <c r="A51" s="39"/>
      <c r="B51" s="39"/>
      <c r="C51" s="39"/>
      <c r="D51" s="39"/>
      <c r="E51" s="39"/>
      <c r="F51" s="39"/>
      <c r="G51" s="377"/>
      <c r="H51" s="377"/>
      <c r="I51" s="377"/>
      <c r="J51" s="377"/>
      <c r="K51" s="377"/>
      <c r="L51" s="377"/>
      <c r="M51" s="377"/>
    </row>
    <row r="52" spans="1:13" ht="14.25" customHeight="1" thickBot="1" x14ac:dyDescent="0.25">
      <c r="A52" s="37"/>
      <c r="B52" s="37"/>
      <c r="C52" s="37"/>
      <c r="D52" s="37"/>
      <c r="E52" s="37"/>
      <c r="F52" s="37"/>
      <c r="G52" s="378"/>
      <c r="H52" s="378"/>
      <c r="I52" s="378"/>
      <c r="J52" s="378"/>
      <c r="K52" s="378"/>
      <c r="L52" s="378"/>
      <c r="M52" s="378"/>
    </row>
    <row r="53" spans="1:13" ht="14.25" customHeight="1" thickTop="1" x14ac:dyDescent="0.2">
      <c r="A53" s="376" t="s">
        <v>9</v>
      </c>
      <c r="B53" s="376"/>
      <c r="C53" s="376"/>
      <c r="D53" s="35"/>
      <c r="E53" s="38"/>
      <c r="F53" s="38"/>
      <c r="G53" s="377"/>
      <c r="H53" s="377"/>
      <c r="I53" s="377"/>
      <c r="J53" s="377"/>
      <c r="K53" s="377"/>
      <c r="L53" s="377"/>
      <c r="M53" s="377"/>
    </row>
    <row r="54" spans="1:13" ht="14.25" customHeight="1" x14ac:dyDescent="0.2">
      <c r="A54" s="36"/>
      <c r="B54" s="36"/>
      <c r="C54" s="36"/>
      <c r="D54" s="36"/>
      <c r="E54" s="39"/>
      <c r="F54" s="39"/>
      <c r="G54" s="377"/>
      <c r="H54" s="377"/>
      <c r="I54" s="377"/>
      <c r="J54" s="377"/>
      <c r="K54" s="377"/>
      <c r="L54" s="377"/>
      <c r="M54" s="377"/>
    </row>
    <row r="55" spans="1:13" x14ac:dyDescent="0.2">
      <c r="A55" s="36"/>
      <c r="B55" s="36"/>
      <c r="C55" s="36"/>
      <c r="D55" s="36"/>
      <c r="E55" s="39"/>
      <c r="F55" s="39"/>
      <c r="G55" s="377"/>
      <c r="H55" s="377"/>
      <c r="I55" s="377"/>
      <c r="J55" s="377"/>
      <c r="K55" s="377"/>
      <c r="L55" s="377"/>
      <c r="M55" s="377"/>
    </row>
    <row r="56" spans="1:13" ht="14.25" customHeight="1" x14ac:dyDescent="0.2">
      <c r="A56" s="39"/>
      <c r="B56" s="39"/>
      <c r="C56" s="39"/>
      <c r="D56" s="39"/>
      <c r="E56" s="39"/>
      <c r="F56" s="39"/>
      <c r="G56" s="377"/>
      <c r="H56" s="377"/>
      <c r="I56" s="377"/>
      <c r="J56" s="377"/>
      <c r="K56" s="377"/>
      <c r="L56" s="377"/>
      <c r="M56" s="377"/>
    </row>
    <row r="57" spans="1:13" ht="14.25" customHeight="1" thickBot="1" x14ac:dyDescent="0.25">
      <c r="A57" s="37"/>
      <c r="B57" s="37"/>
      <c r="C57" s="37"/>
      <c r="D57" s="37"/>
      <c r="E57" s="37"/>
      <c r="F57" s="37"/>
      <c r="G57" s="378"/>
      <c r="H57" s="378"/>
      <c r="I57" s="378"/>
      <c r="J57" s="378"/>
      <c r="K57" s="378"/>
      <c r="L57" s="378"/>
      <c r="M57" s="378"/>
    </row>
    <row r="58" spans="1:13" ht="14.25" customHeight="1" thickTop="1" x14ac:dyDescent="0.2">
      <c r="A58" s="376"/>
      <c r="B58" s="376"/>
      <c r="C58" s="40"/>
      <c r="D58" s="40"/>
      <c r="E58" s="40"/>
      <c r="F58" s="40"/>
      <c r="G58" s="379" t="e">
        <f>IF(B41=1,"Nakoľko ste hodnotili primárny princíp výnimočnosti prislúchajúci subkritériu nulou, oblasť nie je rozvinutá. Môžete definovať iba zlepšovacie aktivity.",IF(D59="","Pre zobrazenie popisu je potrené vybrať stupeň hodnotenia",VLOOKUP(D59,POPISY!$B$2:$C$6,2,FALSE)))</f>
        <v>#N/A</v>
      </c>
      <c r="H58" s="379"/>
      <c r="I58" s="379"/>
      <c r="J58" s="379"/>
      <c r="K58" s="379"/>
      <c r="L58" s="379"/>
      <c r="M58" s="379"/>
    </row>
    <row r="59" spans="1:13" x14ac:dyDescent="0.2">
      <c r="A59" s="412" t="s">
        <v>14</v>
      </c>
      <c r="B59" s="412"/>
      <c r="D59" s="381"/>
      <c r="E59" s="381"/>
      <c r="F59" s="381"/>
      <c r="G59" s="374"/>
      <c r="H59" s="374"/>
      <c r="I59" s="374"/>
      <c r="J59" s="374"/>
      <c r="K59" s="374"/>
      <c r="L59" s="374"/>
      <c r="M59" s="374"/>
    </row>
    <row r="60" spans="1:13" ht="14.25" customHeight="1" x14ac:dyDescent="0.2">
      <c r="A60" s="40"/>
      <c r="B60" s="40"/>
      <c r="C60" s="41"/>
      <c r="D60" s="369" t="e">
        <f>IF(B41=1,"0 - Doteraz nezahájené","")</f>
        <v>#N/A</v>
      </c>
      <c r="E60" s="369"/>
      <c r="F60" s="369"/>
      <c r="G60" s="374"/>
      <c r="H60" s="374"/>
      <c r="I60" s="374"/>
      <c r="J60" s="374"/>
      <c r="K60" s="374"/>
      <c r="L60" s="374"/>
      <c r="M60" s="374"/>
    </row>
    <row r="61" spans="1:13" ht="14.25" customHeight="1" x14ac:dyDescent="0.2">
      <c r="A61" s="370" t="s">
        <v>141</v>
      </c>
      <c r="B61" s="370"/>
      <c r="C61" s="370"/>
      <c r="D61" s="40"/>
      <c r="E61" s="40"/>
      <c r="F61" s="40"/>
      <c r="G61" s="374"/>
      <c r="H61" s="374"/>
      <c r="I61" s="374"/>
      <c r="J61" s="374"/>
      <c r="K61" s="374"/>
      <c r="L61" s="374"/>
      <c r="M61" s="374"/>
    </row>
    <row r="62" spans="1:13" ht="14.25" customHeight="1" x14ac:dyDescent="0.2">
      <c r="A62" s="370"/>
      <c r="B62" s="370"/>
      <c r="C62" s="370"/>
      <c r="D62" s="374" t="e">
        <f>VLOOKUP('8PV'!$L$11,POPISY!$P$2:$R$5,2,FALSE)</f>
        <v>#N/A</v>
      </c>
      <c r="E62" s="374"/>
      <c r="F62" s="374"/>
      <c r="G62" s="40"/>
      <c r="H62" s="40"/>
      <c r="J62" s="42"/>
      <c r="K62" s="42"/>
      <c r="L62" s="42"/>
      <c r="M62" s="42"/>
    </row>
    <row r="63" spans="1:13" ht="15.75" thickBot="1" x14ac:dyDescent="0.25">
      <c r="A63" s="371"/>
      <c r="B63" s="371"/>
      <c r="C63" s="371"/>
      <c r="D63" s="43"/>
      <c r="E63" s="43"/>
      <c r="F63" s="43"/>
      <c r="G63" s="43"/>
      <c r="H63" s="43"/>
      <c r="I63" s="44"/>
      <c r="J63" s="45"/>
      <c r="K63" s="45"/>
      <c r="L63" s="45"/>
      <c r="M63" s="45"/>
    </row>
    <row r="64" spans="1:13" ht="15" thickTop="1" x14ac:dyDescent="0.2"/>
    <row r="66" spans="1:13" ht="14.25" customHeight="1" x14ac:dyDescent="0.2">
      <c r="C66" s="397" t="s">
        <v>155</v>
      </c>
      <c r="D66" s="398"/>
      <c r="E66" s="398"/>
      <c r="F66" s="398"/>
      <c r="G66" s="28"/>
    </row>
    <row r="67" spans="1:13" ht="14.25" customHeight="1" x14ac:dyDescent="0.2">
      <c r="C67" s="399"/>
      <c r="D67" s="400"/>
      <c r="E67" s="400"/>
      <c r="F67" s="400"/>
      <c r="G67" s="29"/>
    </row>
    <row r="68" spans="1:13" ht="14.25" customHeight="1" x14ac:dyDescent="0.2">
      <c r="C68" s="399"/>
      <c r="D68" s="400"/>
      <c r="E68" s="400"/>
      <c r="F68" s="400"/>
      <c r="G68" s="30"/>
    </row>
    <row r="69" spans="1:13" ht="14.25" customHeight="1" x14ac:dyDescent="0.2">
      <c r="C69" s="399"/>
      <c r="D69" s="400"/>
      <c r="E69" s="400"/>
      <c r="F69" s="400"/>
      <c r="G69" s="29"/>
    </row>
    <row r="70" spans="1:13" ht="14.25" customHeight="1" x14ac:dyDescent="0.2">
      <c r="C70" s="399"/>
      <c r="D70" s="400"/>
      <c r="E70" s="400"/>
      <c r="F70" s="400"/>
      <c r="G70" s="29"/>
    </row>
    <row r="71" spans="1:13" ht="14.25" customHeight="1" x14ac:dyDescent="0.2">
      <c r="A71" s="403">
        <v>4.2</v>
      </c>
      <c r="B71" s="404"/>
      <c r="C71" s="400"/>
      <c r="D71" s="400"/>
      <c r="E71" s="400"/>
      <c r="F71" s="400"/>
      <c r="G71" s="29"/>
    </row>
    <row r="72" spans="1:13" ht="14.25" customHeight="1" x14ac:dyDescent="0.2">
      <c r="A72" s="405"/>
      <c r="B72" s="406"/>
      <c r="C72" s="400"/>
      <c r="D72" s="400"/>
      <c r="E72" s="400"/>
      <c r="F72" s="400"/>
      <c r="G72" s="29"/>
    </row>
    <row r="73" spans="1:13" ht="35.25" thickBot="1" x14ac:dyDescent="0.5">
      <c r="A73" s="31" t="e">
        <f>IF(B73=1,1,VLOOKUP(D91,POPISY!$B$2:$D$6,3,FALSE))</f>
        <v>#N/A</v>
      </c>
      <c r="B73" s="31" t="e">
        <f>VLOOKUP('8PV'!$L$6,Table6[],3,FALSE)</f>
        <v>#N/A</v>
      </c>
      <c r="C73" s="401"/>
      <c r="D73" s="402"/>
      <c r="E73" s="402"/>
      <c r="F73" s="402"/>
      <c r="G73" s="32"/>
      <c r="H73" s="33"/>
      <c r="I73" s="33"/>
      <c r="J73" s="33"/>
    </row>
    <row r="74" spans="1:13" ht="15" thickTop="1" x14ac:dyDescent="0.2">
      <c r="A74" s="376" t="s">
        <v>169</v>
      </c>
      <c r="B74" s="376"/>
      <c r="C74" s="376"/>
      <c r="D74" s="34"/>
      <c r="E74" s="34"/>
      <c r="F74" s="35"/>
      <c r="G74" s="396" t="s">
        <v>31</v>
      </c>
      <c r="H74" s="396"/>
      <c r="I74" s="396"/>
      <c r="J74" s="396"/>
      <c r="K74" s="396"/>
      <c r="L74" s="396"/>
      <c r="M74" s="396"/>
    </row>
    <row r="75" spans="1:13" ht="14.25" customHeight="1" x14ac:dyDescent="0.2">
      <c r="A75" s="55"/>
      <c r="B75" s="55"/>
      <c r="C75" s="55"/>
      <c r="D75" s="55"/>
      <c r="E75" s="55"/>
      <c r="F75" s="55"/>
      <c r="G75" s="377" t="e">
        <f>IF(B73=1,"0 - Doteraz nezahájené, prislúchajúci princíp výnimočnosti hodnotený nulou.","")</f>
        <v>#N/A</v>
      </c>
      <c r="H75" s="377"/>
      <c r="I75" s="377"/>
      <c r="J75" s="377"/>
      <c r="K75" s="377"/>
      <c r="L75" s="377"/>
      <c r="M75" s="377"/>
    </row>
    <row r="76" spans="1:13" x14ac:dyDescent="0.2">
      <c r="A76" s="55"/>
      <c r="B76" s="414"/>
      <c r="C76" s="414"/>
      <c r="D76" s="414"/>
      <c r="E76" s="414"/>
      <c r="F76" s="55"/>
      <c r="G76" s="377"/>
      <c r="H76" s="377"/>
      <c r="I76" s="377"/>
      <c r="J76" s="377"/>
      <c r="K76" s="377"/>
      <c r="L76" s="377"/>
      <c r="M76" s="377"/>
    </row>
    <row r="77" spans="1:13" x14ac:dyDescent="0.2">
      <c r="A77" s="55"/>
      <c r="B77" s="414"/>
      <c r="C77" s="414"/>
      <c r="D77" s="414"/>
      <c r="E77" s="414"/>
      <c r="F77" s="55"/>
      <c r="G77" s="377"/>
      <c r="H77" s="377"/>
      <c r="I77" s="377"/>
      <c r="J77" s="377"/>
      <c r="K77" s="377"/>
      <c r="L77" s="377"/>
      <c r="M77" s="377"/>
    </row>
    <row r="78" spans="1:13" x14ac:dyDescent="0.2">
      <c r="A78" s="55"/>
      <c r="B78" s="55"/>
      <c r="C78" s="55"/>
      <c r="D78" s="55"/>
      <c r="E78" s="55"/>
      <c r="F78" s="55"/>
      <c r="G78" s="377"/>
      <c r="H78" s="377"/>
      <c r="I78" s="377"/>
      <c r="J78" s="377"/>
      <c r="K78" s="377"/>
      <c r="L78" s="377"/>
      <c r="M78" s="377"/>
    </row>
    <row r="79" spans="1:13" ht="15" thickBot="1" x14ac:dyDescent="0.25">
      <c r="A79" s="56"/>
      <c r="B79" s="56"/>
      <c r="C79" s="56"/>
      <c r="D79" s="56"/>
      <c r="E79" s="56"/>
      <c r="F79" s="56"/>
      <c r="G79" s="378"/>
      <c r="H79" s="378"/>
      <c r="I79" s="378"/>
      <c r="J79" s="378"/>
      <c r="K79" s="378"/>
      <c r="L79" s="378"/>
      <c r="M79" s="378"/>
    </row>
    <row r="80" spans="1:13" ht="15" thickTop="1" x14ac:dyDescent="0.2">
      <c r="A80" s="376" t="s">
        <v>5</v>
      </c>
      <c r="B80" s="376"/>
      <c r="C80" s="376"/>
      <c r="D80" s="35"/>
      <c r="E80" s="38"/>
      <c r="F80" s="38"/>
      <c r="G80" s="377" t="e">
        <f>IF(B73=1,"Neuvádzajú sa, prislúchajúci princíp výnimočnosti hodnotený nulou.","")</f>
        <v>#N/A</v>
      </c>
      <c r="H80" s="377"/>
      <c r="I80" s="377"/>
      <c r="J80" s="377"/>
      <c r="K80" s="377"/>
      <c r="L80" s="377"/>
      <c r="M80" s="377"/>
    </row>
    <row r="81" spans="1:13" x14ac:dyDescent="0.2">
      <c r="A81" s="36"/>
      <c r="B81" s="36"/>
      <c r="C81" s="36"/>
      <c r="D81" s="36"/>
      <c r="E81" s="39"/>
      <c r="F81" s="39"/>
      <c r="G81" s="377"/>
      <c r="H81" s="377"/>
      <c r="I81" s="377"/>
      <c r="J81" s="377"/>
      <c r="K81" s="377"/>
      <c r="L81" s="377"/>
      <c r="M81" s="377"/>
    </row>
    <row r="82" spans="1:13" x14ac:dyDescent="0.2">
      <c r="A82" s="36"/>
      <c r="B82" s="36"/>
      <c r="C82" s="36"/>
      <c r="D82" s="36"/>
      <c r="E82" s="39"/>
      <c r="F82" s="39"/>
      <c r="G82" s="377"/>
      <c r="H82" s="377"/>
      <c r="I82" s="377"/>
      <c r="J82" s="377"/>
      <c r="K82" s="377"/>
      <c r="L82" s="377"/>
      <c r="M82" s="377"/>
    </row>
    <row r="83" spans="1:13" x14ac:dyDescent="0.2">
      <c r="A83" s="39"/>
      <c r="B83" s="39"/>
      <c r="C83" s="39"/>
      <c r="D83" s="39"/>
      <c r="E83" s="39"/>
      <c r="F83" s="39"/>
      <c r="G83" s="377"/>
      <c r="H83" s="377"/>
      <c r="I83" s="377"/>
      <c r="J83" s="377"/>
      <c r="K83" s="377"/>
      <c r="L83" s="377"/>
      <c r="M83" s="377"/>
    </row>
    <row r="84" spans="1:13" ht="15" thickBot="1" x14ac:dyDescent="0.25">
      <c r="A84" s="37"/>
      <c r="B84" s="37"/>
      <c r="C84" s="37"/>
      <c r="D84" s="37"/>
      <c r="E84" s="37"/>
      <c r="F84" s="37"/>
      <c r="G84" s="378"/>
      <c r="H84" s="378"/>
      <c r="I84" s="378"/>
      <c r="J84" s="378"/>
      <c r="K84" s="378"/>
      <c r="L84" s="378"/>
      <c r="M84" s="378"/>
    </row>
    <row r="85" spans="1:13" ht="15" thickTop="1" x14ac:dyDescent="0.2">
      <c r="A85" s="376" t="s">
        <v>9</v>
      </c>
      <c r="B85" s="376"/>
      <c r="C85" s="376"/>
      <c r="D85" s="35"/>
      <c r="E85" s="38"/>
      <c r="F85" s="38"/>
      <c r="G85" s="377"/>
      <c r="H85" s="377"/>
      <c r="I85" s="377"/>
      <c r="J85" s="377"/>
      <c r="K85" s="377"/>
      <c r="L85" s="377"/>
      <c r="M85" s="377"/>
    </row>
    <row r="86" spans="1:13" x14ac:dyDescent="0.2">
      <c r="A86" s="36"/>
      <c r="B86" s="36"/>
      <c r="C86" s="36"/>
      <c r="D86" s="36"/>
      <c r="E86" s="39"/>
      <c r="F86" s="39"/>
      <c r="G86" s="377"/>
      <c r="H86" s="377"/>
      <c r="I86" s="377"/>
      <c r="J86" s="377"/>
      <c r="K86" s="377"/>
      <c r="L86" s="377"/>
      <c r="M86" s="377"/>
    </row>
    <row r="87" spans="1:13" x14ac:dyDescent="0.2">
      <c r="A87" s="36"/>
      <c r="B87" s="36"/>
      <c r="C87" s="36"/>
      <c r="D87" s="36"/>
      <c r="E87" s="39"/>
      <c r="F87" s="39"/>
      <c r="G87" s="377"/>
      <c r="H87" s="377"/>
      <c r="I87" s="377"/>
      <c r="J87" s="377"/>
      <c r="K87" s="377"/>
      <c r="L87" s="377"/>
      <c r="M87" s="377"/>
    </row>
    <row r="88" spans="1:13" x14ac:dyDescent="0.2">
      <c r="A88" s="39"/>
      <c r="B88" s="39"/>
      <c r="C88" s="39"/>
      <c r="D88" s="39"/>
      <c r="E88" s="39"/>
      <c r="F88" s="39"/>
      <c r="G88" s="377"/>
      <c r="H88" s="377"/>
      <c r="I88" s="377"/>
      <c r="J88" s="377"/>
      <c r="K88" s="377"/>
      <c r="L88" s="377"/>
      <c r="M88" s="377"/>
    </row>
    <row r="89" spans="1:13" ht="15" thickBot="1" x14ac:dyDescent="0.25">
      <c r="A89" s="37"/>
      <c r="B89" s="37"/>
      <c r="C89" s="37"/>
      <c r="D89" s="37"/>
      <c r="E89" s="37"/>
      <c r="F89" s="37"/>
      <c r="G89" s="378"/>
      <c r="H89" s="378"/>
      <c r="I89" s="378"/>
      <c r="J89" s="378"/>
      <c r="K89" s="378"/>
      <c r="L89" s="378"/>
      <c r="M89" s="378"/>
    </row>
    <row r="90" spans="1:13" ht="15" customHeight="1" thickTop="1" x14ac:dyDescent="0.2">
      <c r="A90" s="376"/>
      <c r="B90" s="376"/>
      <c r="C90" s="40"/>
      <c r="D90" s="40"/>
      <c r="E90" s="40"/>
      <c r="F90" s="40"/>
      <c r="G90" s="379" t="e">
        <f>IF(B73=1,"Nakoľko ste hodnotili primárny princíp výnimočnosti prislúchajúci subkritériu nulou, oblasť nie je rozvinutá. Môžete definovať iba zlepšovacie aktivity.",IF(D91="","Pre zobrazenie popisu je potrené vybrať stupeň hodnotenia",VLOOKUP(D91,POPISY!$B$2:$C$6,2,FALSE)))</f>
        <v>#N/A</v>
      </c>
      <c r="H90" s="379"/>
      <c r="I90" s="379"/>
      <c r="J90" s="379"/>
      <c r="K90" s="379"/>
      <c r="L90" s="379"/>
      <c r="M90" s="379"/>
    </row>
    <row r="91" spans="1:13" x14ac:dyDescent="0.2">
      <c r="A91" s="412" t="s">
        <v>14</v>
      </c>
      <c r="B91" s="412"/>
      <c r="D91" s="381"/>
      <c r="E91" s="381"/>
      <c r="F91" s="381"/>
      <c r="G91" s="374"/>
      <c r="H91" s="374"/>
      <c r="I91" s="374"/>
      <c r="J91" s="374"/>
      <c r="K91" s="374"/>
      <c r="L91" s="374"/>
      <c r="M91" s="374"/>
    </row>
    <row r="92" spans="1:13" x14ac:dyDescent="0.2">
      <c r="A92" s="40"/>
      <c r="B92" s="40"/>
      <c r="C92" s="41"/>
      <c r="D92" s="369" t="e">
        <f>IF(B73=1,"0 - Doteraz nezahájené","")</f>
        <v>#N/A</v>
      </c>
      <c r="E92" s="369"/>
      <c r="F92" s="369"/>
      <c r="G92" s="374"/>
      <c r="H92" s="374"/>
      <c r="I92" s="374"/>
      <c r="J92" s="374"/>
      <c r="K92" s="374"/>
      <c r="L92" s="374"/>
      <c r="M92" s="374"/>
    </row>
    <row r="93" spans="1:13" x14ac:dyDescent="0.2">
      <c r="A93" s="370" t="s">
        <v>141</v>
      </c>
      <c r="B93" s="370"/>
      <c r="C93" s="370"/>
      <c r="D93" s="40"/>
      <c r="E93" s="40"/>
      <c r="F93" s="40"/>
      <c r="G93" s="374"/>
      <c r="H93" s="374"/>
      <c r="I93" s="374"/>
      <c r="J93" s="374"/>
      <c r="K93" s="374"/>
      <c r="L93" s="374"/>
      <c r="M93" s="374"/>
    </row>
    <row r="94" spans="1:13" ht="15" x14ac:dyDescent="0.2">
      <c r="A94" s="370"/>
      <c r="B94" s="370"/>
      <c r="C94" s="370"/>
      <c r="D94" s="374" t="e">
        <f>VLOOKUP('8PV'!$L$6,POPISY!$P$2:$R$5,2,FALSE)</f>
        <v>#N/A</v>
      </c>
      <c r="E94" s="374"/>
      <c r="F94" s="374"/>
      <c r="G94" s="40"/>
      <c r="H94" s="40"/>
      <c r="J94" s="42"/>
      <c r="K94" s="42"/>
      <c r="L94" s="42"/>
      <c r="M94" s="42"/>
    </row>
    <row r="95" spans="1:13" ht="15.75" thickBot="1" x14ac:dyDescent="0.25">
      <c r="A95" s="371"/>
      <c r="B95" s="371"/>
      <c r="C95" s="371"/>
      <c r="D95" s="43"/>
      <c r="E95" s="43"/>
      <c r="F95" s="43"/>
      <c r="G95" s="43"/>
      <c r="H95" s="43"/>
      <c r="I95" s="44"/>
      <c r="J95" s="45"/>
      <c r="K95" s="45"/>
      <c r="L95" s="45"/>
      <c r="M95" s="45"/>
    </row>
    <row r="96" spans="1:13" ht="15" thickTop="1" x14ac:dyDescent="0.2"/>
    <row r="97" spans="1:13" ht="14.25" customHeight="1" x14ac:dyDescent="0.2"/>
    <row r="98" spans="1:13" ht="14.25" customHeight="1" x14ac:dyDescent="0.2">
      <c r="C98" s="397" t="s">
        <v>156</v>
      </c>
      <c r="D98" s="398"/>
      <c r="E98" s="398"/>
      <c r="F98" s="398"/>
      <c r="G98" s="398"/>
    </row>
    <row r="99" spans="1:13" ht="14.25" customHeight="1" x14ac:dyDescent="0.2">
      <c r="C99" s="399"/>
      <c r="D99" s="400"/>
      <c r="E99" s="400"/>
      <c r="F99" s="400"/>
      <c r="G99" s="400"/>
    </row>
    <row r="100" spans="1:13" ht="14.25" customHeight="1" x14ac:dyDescent="0.2">
      <c r="C100" s="399"/>
      <c r="D100" s="400"/>
      <c r="E100" s="400"/>
      <c r="F100" s="400"/>
      <c r="G100" s="400"/>
    </row>
    <row r="101" spans="1:13" ht="14.25" customHeight="1" x14ac:dyDescent="0.2">
      <c r="C101" s="399"/>
      <c r="D101" s="400"/>
      <c r="E101" s="400"/>
      <c r="F101" s="400"/>
      <c r="G101" s="400"/>
    </row>
    <row r="102" spans="1:13" ht="14.25" customHeight="1" x14ac:dyDescent="0.2">
      <c r="C102" s="399"/>
      <c r="D102" s="400"/>
      <c r="E102" s="400"/>
      <c r="F102" s="400"/>
      <c r="G102" s="400"/>
    </row>
    <row r="103" spans="1:13" ht="14.25" customHeight="1" x14ac:dyDescent="0.2">
      <c r="A103" s="403">
        <v>4.3</v>
      </c>
      <c r="B103" s="404"/>
      <c r="C103" s="400"/>
      <c r="D103" s="400"/>
      <c r="E103" s="400"/>
      <c r="F103" s="400"/>
      <c r="G103" s="400"/>
    </row>
    <row r="104" spans="1:13" ht="14.25" customHeight="1" x14ac:dyDescent="0.2">
      <c r="A104" s="405"/>
      <c r="B104" s="406"/>
      <c r="C104" s="400"/>
      <c r="D104" s="400"/>
      <c r="E104" s="400"/>
      <c r="F104" s="400"/>
      <c r="G104" s="400"/>
    </row>
    <row r="105" spans="1:13" ht="35.25" thickBot="1" x14ac:dyDescent="0.5">
      <c r="A105" s="31" t="e">
        <f>IF(B105=1,1,VLOOKUP(D123,POPISY!$B$2:$D$6,3,FALSE))</f>
        <v>#N/A</v>
      </c>
      <c r="B105" s="31" t="e">
        <f>VLOOKUP('8PV'!$L$5,Table6[],3,FALSE)</f>
        <v>#N/A</v>
      </c>
      <c r="C105" s="401"/>
      <c r="D105" s="402"/>
      <c r="E105" s="402"/>
      <c r="F105" s="402"/>
      <c r="G105" s="402"/>
      <c r="H105" s="33"/>
      <c r="I105" s="33"/>
      <c r="J105" s="33"/>
    </row>
    <row r="106" spans="1:13" ht="15" thickTop="1" x14ac:dyDescent="0.2">
      <c r="A106" s="376" t="s">
        <v>169</v>
      </c>
      <c r="B106" s="376"/>
      <c r="C106" s="376"/>
      <c r="D106" s="34"/>
      <c r="E106" s="34"/>
      <c r="F106" s="35"/>
      <c r="G106" s="396" t="s">
        <v>31</v>
      </c>
      <c r="H106" s="396"/>
      <c r="I106" s="396"/>
      <c r="J106" s="396"/>
      <c r="K106" s="396"/>
      <c r="L106" s="396"/>
      <c r="M106" s="396"/>
    </row>
    <row r="107" spans="1:13" ht="14.25" customHeight="1" x14ac:dyDescent="0.2">
      <c r="A107" s="55"/>
      <c r="B107" s="55"/>
      <c r="C107" s="55"/>
      <c r="D107" s="55"/>
      <c r="E107" s="55"/>
      <c r="F107" s="55"/>
      <c r="G107" s="377" t="e">
        <f>IF(B105=1,"0 - Doteraz nezahájené, prislúchajúci princíp výnimočnosti hodnotený nulou.","")</f>
        <v>#N/A</v>
      </c>
      <c r="H107" s="377"/>
      <c r="I107" s="377"/>
      <c r="J107" s="377"/>
      <c r="K107" s="377"/>
      <c r="L107" s="377"/>
      <c r="M107" s="377"/>
    </row>
    <row r="108" spans="1:13" x14ac:dyDescent="0.2">
      <c r="A108" s="55"/>
      <c r="B108" s="414"/>
      <c r="C108" s="414"/>
      <c r="D108" s="414"/>
      <c r="E108" s="414"/>
      <c r="F108" s="55"/>
      <c r="G108" s="377"/>
      <c r="H108" s="377"/>
      <c r="I108" s="377"/>
      <c r="J108" s="377"/>
      <c r="K108" s="377"/>
      <c r="L108" s="377"/>
      <c r="M108" s="377"/>
    </row>
    <row r="109" spans="1:13" x14ac:dyDescent="0.2">
      <c r="A109" s="55"/>
      <c r="B109" s="414"/>
      <c r="C109" s="414"/>
      <c r="D109" s="414"/>
      <c r="E109" s="414"/>
      <c r="F109" s="55"/>
      <c r="G109" s="377"/>
      <c r="H109" s="377"/>
      <c r="I109" s="377"/>
      <c r="J109" s="377"/>
      <c r="K109" s="377"/>
      <c r="L109" s="377"/>
      <c r="M109" s="377"/>
    </row>
    <row r="110" spans="1:13" x14ac:dyDescent="0.2">
      <c r="A110" s="55"/>
      <c r="B110" s="55"/>
      <c r="C110" s="55"/>
      <c r="D110" s="55"/>
      <c r="E110" s="55"/>
      <c r="F110" s="55"/>
      <c r="G110" s="377"/>
      <c r="H110" s="377"/>
      <c r="I110" s="377"/>
      <c r="J110" s="377"/>
      <c r="K110" s="377"/>
      <c r="L110" s="377"/>
      <c r="M110" s="377"/>
    </row>
    <row r="111" spans="1:13" ht="15" thickBot="1" x14ac:dyDescent="0.25">
      <c r="A111" s="56"/>
      <c r="B111" s="56"/>
      <c r="C111" s="56"/>
      <c r="D111" s="56"/>
      <c r="E111" s="56"/>
      <c r="F111" s="56"/>
      <c r="G111" s="378"/>
      <c r="H111" s="378"/>
      <c r="I111" s="378"/>
      <c r="J111" s="378"/>
      <c r="K111" s="378"/>
      <c r="L111" s="378"/>
      <c r="M111" s="378"/>
    </row>
    <row r="112" spans="1:13" ht="15" thickTop="1" x14ac:dyDescent="0.2">
      <c r="A112" s="376" t="s">
        <v>5</v>
      </c>
      <c r="B112" s="376"/>
      <c r="C112" s="376"/>
      <c r="D112" s="35"/>
      <c r="E112" s="38"/>
      <c r="F112" s="38"/>
      <c r="G112" s="377" t="e">
        <f>IF(B105=1,"Neuvádzajú sa, prislúchajúci princíp výnimočnosti hodnotený nulou.","")</f>
        <v>#N/A</v>
      </c>
      <c r="H112" s="377"/>
      <c r="I112" s="377"/>
      <c r="J112" s="377"/>
      <c r="K112" s="377"/>
      <c r="L112" s="377"/>
      <c r="M112" s="377"/>
    </row>
    <row r="113" spans="1:13" x14ac:dyDescent="0.2">
      <c r="A113" s="36"/>
      <c r="B113" s="36"/>
      <c r="C113" s="36"/>
      <c r="D113" s="36"/>
      <c r="E113" s="39"/>
      <c r="F113" s="39"/>
      <c r="G113" s="377"/>
      <c r="H113" s="377"/>
      <c r="I113" s="377"/>
      <c r="J113" s="377"/>
      <c r="K113" s="377"/>
      <c r="L113" s="377"/>
      <c r="M113" s="377"/>
    </row>
    <row r="114" spans="1:13" x14ac:dyDescent="0.2">
      <c r="A114" s="36"/>
      <c r="B114" s="36"/>
      <c r="C114" s="36"/>
      <c r="D114" s="36"/>
      <c r="E114" s="39"/>
      <c r="F114" s="39"/>
      <c r="G114" s="377"/>
      <c r="H114" s="377"/>
      <c r="I114" s="377"/>
      <c r="J114" s="377"/>
      <c r="K114" s="377"/>
      <c r="L114" s="377"/>
      <c r="M114" s="377"/>
    </row>
    <row r="115" spans="1:13" x14ac:dyDescent="0.2">
      <c r="A115" s="39"/>
      <c r="B115" s="39"/>
      <c r="C115" s="39"/>
      <c r="D115" s="39"/>
      <c r="E115" s="39"/>
      <c r="F115" s="39"/>
      <c r="G115" s="377"/>
      <c r="H115" s="377"/>
      <c r="I115" s="377"/>
      <c r="J115" s="377"/>
      <c r="K115" s="377"/>
      <c r="L115" s="377"/>
      <c r="M115" s="377"/>
    </row>
    <row r="116" spans="1:13" ht="15" thickBot="1" x14ac:dyDescent="0.25">
      <c r="A116" s="37"/>
      <c r="B116" s="37"/>
      <c r="C116" s="37"/>
      <c r="D116" s="37"/>
      <c r="E116" s="37"/>
      <c r="F116" s="37"/>
      <c r="G116" s="378"/>
      <c r="H116" s="378"/>
      <c r="I116" s="378"/>
      <c r="J116" s="378"/>
      <c r="K116" s="378"/>
      <c r="L116" s="378"/>
      <c r="M116" s="378"/>
    </row>
    <row r="117" spans="1:13" ht="15" thickTop="1" x14ac:dyDescent="0.2">
      <c r="A117" s="376" t="s">
        <v>9</v>
      </c>
      <c r="B117" s="376"/>
      <c r="C117" s="376"/>
      <c r="D117" s="35"/>
      <c r="E117" s="38"/>
      <c r="F117" s="38"/>
      <c r="G117" s="377"/>
      <c r="H117" s="377"/>
      <c r="I117" s="377"/>
      <c r="J117" s="377"/>
      <c r="K117" s="377"/>
      <c r="L117" s="377"/>
      <c r="M117" s="377"/>
    </row>
    <row r="118" spans="1:13" x14ac:dyDescent="0.2">
      <c r="A118" s="36"/>
      <c r="B118" s="36"/>
      <c r="C118" s="36"/>
      <c r="D118" s="36"/>
      <c r="E118" s="39"/>
      <c r="F118" s="39"/>
      <c r="G118" s="377"/>
      <c r="H118" s="377"/>
      <c r="I118" s="377"/>
      <c r="J118" s="377"/>
      <c r="K118" s="377"/>
      <c r="L118" s="377"/>
      <c r="M118" s="377"/>
    </row>
    <row r="119" spans="1:13" x14ac:dyDescent="0.2">
      <c r="A119" s="36"/>
      <c r="B119" s="36"/>
      <c r="C119" s="36"/>
      <c r="D119" s="36"/>
      <c r="E119" s="39"/>
      <c r="F119" s="39"/>
      <c r="G119" s="377"/>
      <c r="H119" s="377"/>
      <c r="I119" s="377"/>
      <c r="J119" s="377"/>
      <c r="K119" s="377"/>
      <c r="L119" s="377"/>
      <c r="M119" s="377"/>
    </row>
    <row r="120" spans="1:13" x14ac:dyDescent="0.2">
      <c r="A120" s="39"/>
      <c r="B120" s="39"/>
      <c r="C120" s="39"/>
      <c r="D120" s="39"/>
      <c r="E120" s="39"/>
      <c r="F120" s="39"/>
      <c r="G120" s="377"/>
      <c r="H120" s="377"/>
      <c r="I120" s="377"/>
      <c r="J120" s="377"/>
      <c r="K120" s="377"/>
      <c r="L120" s="377"/>
      <c r="M120" s="377"/>
    </row>
    <row r="121" spans="1:13" ht="15" thickBot="1" x14ac:dyDescent="0.25">
      <c r="A121" s="37"/>
      <c r="B121" s="37"/>
      <c r="C121" s="37"/>
      <c r="D121" s="37"/>
      <c r="E121" s="37"/>
      <c r="F121" s="37"/>
      <c r="G121" s="378"/>
      <c r="H121" s="378"/>
      <c r="I121" s="378"/>
      <c r="J121" s="378"/>
      <c r="K121" s="378"/>
      <c r="L121" s="378"/>
      <c r="M121" s="378"/>
    </row>
    <row r="122" spans="1:13" ht="15" customHeight="1" thickTop="1" x14ac:dyDescent="0.2">
      <c r="A122" s="376"/>
      <c r="B122" s="376"/>
      <c r="C122" s="40"/>
      <c r="D122" s="40"/>
      <c r="E122" s="40"/>
      <c r="F122" s="40"/>
      <c r="G122" s="379" t="e">
        <f>IF(B105=1,"Nakoľko ste hodnotili primárny princíp výnimočnosti prislúchajúci subkritériu nulou, oblasť nie je rozvinutá. Môžete definovať iba zlepšovacie aktivity.",IF(D123="","Pre zobrazenie popisu je potrené vybrať stupeň hodnotenia",VLOOKUP(D123,POPISY!$B$2:$C$6,2,FALSE)))</f>
        <v>#N/A</v>
      </c>
      <c r="H122" s="379"/>
      <c r="I122" s="379"/>
      <c r="J122" s="379"/>
      <c r="K122" s="379"/>
      <c r="L122" s="379"/>
      <c r="M122" s="379"/>
    </row>
    <row r="123" spans="1:13" x14ac:dyDescent="0.2">
      <c r="A123" s="412" t="s">
        <v>14</v>
      </c>
      <c r="B123" s="412"/>
      <c r="D123" s="381"/>
      <c r="E123" s="381"/>
      <c r="F123" s="381"/>
      <c r="G123" s="374"/>
      <c r="H123" s="374"/>
      <c r="I123" s="374"/>
      <c r="J123" s="374"/>
      <c r="K123" s="374"/>
      <c r="L123" s="374"/>
      <c r="M123" s="374"/>
    </row>
    <row r="124" spans="1:13" x14ac:dyDescent="0.2">
      <c r="A124" s="40"/>
      <c r="B124" s="40"/>
      <c r="C124" s="41"/>
      <c r="D124" s="369" t="e">
        <f>IF(B105=1,"0 - Doteraz nezahájené","")</f>
        <v>#N/A</v>
      </c>
      <c r="E124" s="369"/>
      <c r="F124" s="369"/>
      <c r="G124" s="374"/>
      <c r="H124" s="374"/>
      <c r="I124" s="374"/>
      <c r="J124" s="374"/>
      <c r="K124" s="374"/>
      <c r="L124" s="374"/>
      <c r="M124" s="374"/>
    </row>
    <row r="125" spans="1:13" x14ac:dyDescent="0.2">
      <c r="A125" s="370" t="s">
        <v>141</v>
      </c>
      <c r="B125" s="370"/>
      <c r="C125" s="370"/>
      <c r="D125" s="40"/>
      <c r="E125" s="40"/>
      <c r="F125" s="40"/>
      <c r="G125" s="374"/>
      <c r="H125" s="374"/>
      <c r="I125" s="374"/>
      <c r="J125" s="374"/>
      <c r="K125" s="374"/>
      <c r="L125" s="374"/>
      <c r="M125" s="374"/>
    </row>
    <row r="126" spans="1:13" ht="15" x14ac:dyDescent="0.2">
      <c r="A126" s="370"/>
      <c r="B126" s="370"/>
      <c r="C126" s="370"/>
      <c r="D126" s="374" t="e">
        <f>VLOOKUP('8PV'!$L$5,POPISY!$P$2:$R$5,2,FALSE)</f>
        <v>#N/A</v>
      </c>
      <c r="E126" s="374"/>
      <c r="F126" s="374"/>
      <c r="G126" s="40"/>
      <c r="H126" s="40"/>
      <c r="J126" s="42"/>
      <c r="K126" s="42"/>
      <c r="L126" s="42"/>
      <c r="M126" s="42"/>
    </row>
    <row r="127" spans="1:13" ht="15.75" thickBot="1" x14ac:dyDescent="0.25">
      <c r="A127" s="371"/>
      <c r="B127" s="371"/>
      <c r="C127" s="371"/>
      <c r="D127" s="43"/>
      <c r="E127" s="43"/>
      <c r="F127" s="43"/>
      <c r="G127" s="43"/>
      <c r="H127" s="43"/>
      <c r="I127" s="44"/>
      <c r="J127" s="45"/>
      <c r="K127" s="45"/>
      <c r="L127" s="45"/>
      <c r="M127" s="45"/>
    </row>
    <row r="128" spans="1:13" ht="15" thickTop="1" x14ac:dyDescent="0.2"/>
    <row r="130" spans="1:13" x14ac:dyDescent="0.2">
      <c r="C130" s="397" t="s">
        <v>157</v>
      </c>
      <c r="D130" s="398"/>
      <c r="E130" s="398"/>
      <c r="F130" s="398"/>
      <c r="G130" s="398"/>
    </row>
    <row r="131" spans="1:13" x14ac:dyDescent="0.2">
      <c r="C131" s="399"/>
      <c r="D131" s="400"/>
      <c r="E131" s="400"/>
      <c r="F131" s="400"/>
      <c r="G131" s="400"/>
    </row>
    <row r="132" spans="1:13" x14ac:dyDescent="0.2">
      <c r="C132" s="399"/>
      <c r="D132" s="400"/>
      <c r="E132" s="400"/>
      <c r="F132" s="400"/>
      <c r="G132" s="400"/>
    </row>
    <row r="133" spans="1:13" x14ac:dyDescent="0.2">
      <c r="C133" s="399"/>
      <c r="D133" s="400"/>
      <c r="E133" s="400"/>
      <c r="F133" s="400"/>
      <c r="G133" s="400"/>
    </row>
    <row r="134" spans="1:13" x14ac:dyDescent="0.2">
      <c r="C134" s="399"/>
      <c r="D134" s="400"/>
      <c r="E134" s="400"/>
      <c r="F134" s="400"/>
      <c r="G134" s="400"/>
    </row>
    <row r="135" spans="1:13" x14ac:dyDescent="0.2">
      <c r="A135" s="403">
        <v>4.4000000000000004</v>
      </c>
      <c r="B135" s="404"/>
      <c r="C135" s="400"/>
      <c r="D135" s="400"/>
      <c r="E135" s="400"/>
      <c r="F135" s="400"/>
      <c r="G135" s="400"/>
    </row>
    <row r="136" spans="1:13" x14ac:dyDescent="0.2">
      <c r="A136" s="405"/>
      <c r="B136" s="406"/>
      <c r="C136" s="400"/>
      <c r="D136" s="400"/>
      <c r="E136" s="400"/>
      <c r="F136" s="400"/>
      <c r="G136" s="400"/>
    </row>
    <row r="137" spans="1:13" ht="35.25" thickBot="1" x14ac:dyDescent="0.5">
      <c r="A137" s="31" t="e">
        <f>IF(B137=1,1,VLOOKUP(D155,POPISY!$B$2:$D$6,3,FALSE))</f>
        <v>#N/A</v>
      </c>
      <c r="B137" s="31" t="e">
        <f>VLOOKUP('8PV'!$L$5,Table6[],3,FALSE)</f>
        <v>#N/A</v>
      </c>
      <c r="C137" s="401"/>
      <c r="D137" s="402"/>
      <c r="E137" s="402"/>
      <c r="F137" s="402"/>
      <c r="G137" s="402"/>
      <c r="H137" s="33"/>
      <c r="I137" s="33"/>
      <c r="J137" s="33"/>
    </row>
    <row r="138" spans="1:13" ht="15" thickTop="1" x14ac:dyDescent="0.2">
      <c r="A138" s="376" t="s">
        <v>169</v>
      </c>
      <c r="B138" s="376"/>
      <c r="C138" s="376"/>
      <c r="D138" s="34"/>
      <c r="E138" s="34"/>
      <c r="F138" s="35"/>
      <c r="G138" s="396" t="s">
        <v>31</v>
      </c>
      <c r="H138" s="396"/>
      <c r="I138" s="396"/>
      <c r="J138" s="396"/>
      <c r="K138" s="396"/>
      <c r="L138" s="396"/>
      <c r="M138" s="396"/>
    </row>
    <row r="139" spans="1:13" ht="14.25" customHeight="1" x14ac:dyDescent="0.2">
      <c r="A139" s="55"/>
      <c r="B139" s="55"/>
      <c r="C139" s="55"/>
      <c r="D139" s="55"/>
      <c r="E139" s="55"/>
      <c r="F139" s="55"/>
      <c r="G139" s="377" t="e">
        <f>IF(B137=1,"0 - Doteraz nezahájené, prislúchajúci princíp výnimočnosti hodnotený nulou.","")</f>
        <v>#N/A</v>
      </c>
      <c r="H139" s="377"/>
      <c r="I139" s="377"/>
      <c r="J139" s="377"/>
      <c r="K139" s="377"/>
      <c r="L139" s="377"/>
      <c r="M139" s="377"/>
    </row>
    <row r="140" spans="1:13" x14ac:dyDescent="0.2">
      <c r="A140" s="55"/>
      <c r="B140" s="414"/>
      <c r="C140" s="414"/>
      <c r="D140" s="414"/>
      <c r="E140" s="414"/>
      <c r="F140" s="55"/>
      <c r="G140" s="377"/>
      <c r="H140" s="377"/>
      <c r="I140" s="377"/>
      <c r="J140" s="377"/>
      <c r="K140" s="377"/>
      <c r="L140" s="377"/>
      <c r="M140" s="377"/>
    </row>
    <row r="141" spans="1:13" x14ac:dyDescent="0.2">
      <c r="A141" s="55"/>
      <c r="B141" s="414"/>
      <c r="C141" s="414"/>
      <c r="D141" s="414"/>
      <c r="E141" s="414"/>
      <c r="F141" s="55"/>
      <c r="G141" s="377"/>
      <c r="H141" s="377"/>
      <c r="I141" s="377"/>
      <c r="J141" s="377"/>
      <c r="K141" s="377"/>
      <c r="L141" s="377"/>
      <c r="M141" s="377"/>
    </row>
    <row r="142" spans="1:13" x14ac:dyDescent="0.2">
      <c r="A142" s="55"/>
      <c r="B142" s="55"/>
      <c r="C142" s="55"/>
      <c r="D142" s="55"/>
      <c r="E142" s="55"/>
      <c r="F142" s="55"/>
      <c r="G142" s="377"/>
      <c r="H142" s="377"/>
      <c r="I142" s="377"/>
      <c r="J142" s="377"/>
      <c r="K142" s="377"/>
      <c r="L142" s="377"/>
      <c r="M142" s="377"/>
    </row>
    <row r="143" spans="1:13" ht="15" thickBot="1" x14ac:dyDescent="0.25">
      <c r="A143" s="56"/>
      <c r="B143" s="56"/>
      <c r="C143" s="56"/>
      <c r="D143" s="56"/>
      <c r="E143" s="56"/>
      <c r="F143" s="56"/>
      <c r="G143" s="378"/>
      <c r="H143" s="378"/>
      <c r="I143" s="378"/>
      <c r="J143" s="378"/>
      <c r="K143" s="378"/>
      <c r="L143" s="378"/>
      <c r="M143" s="378"/>
    </row>
    <row r="144" spans="1:13" ht="15" thickTop="1" x14ac:dyDescent="0.2">
      <c r="A144" s="376" t="s">
        <v>5</v>
      </c>
      <c r="B144" s="376"/>
      <c r="C144" s="376"/>
      <c r="D144" s="35"/>
      <c r="E144" s="38"/>
      <c r="F144" s="38"/>
      <c r="G144" s="377" t="e">
        <f>IF(B137=1,"Neuvádzajú sa, prislúchajúci princíp výnimočnosti hodnotený nulou.","")</f>
        <v>#N/A</v>
      </c>
      <c r="H144" s="377"/>
      <c r="I144" s="377"/>
      <c r="J144" s="377"/>
      <c r="K144" s="377"/>
      <c r="L144" s="377"/>
      <c r="M144" s="377"/>
    </row>
    <row r="145" spans="1:13" x14ac:dyDescent="0.2">
      <c r="A145" s="36"/>
      <c r="B145" s="36"/>
      <c r="C145" s="36"/>
      <c r="D145" s="36"/>
      <c r="E145" s="39"/>
      <c r="F145" s="39"/>
      <c r="G145" s="377"/>
      <c r="H145" s="377"/>
      <c r="I145" s="377"/>
      <c r="J145" s="377"/>
      <c r="K145" s="377"/>
      <c r="L145" s="377"/>
      <c r="M145" s="377"/>
    </row>
    <row r="146" spans="1:13" x14ac:dyDescent="0.2">
      <c r="A146" s="36"/>
      <c r="B146" s="36"/>
      <c r="C146" s="36"/>
      <c r="D146" s="36"/>
      <c r="E146" s="39"/>
      <c r="F146" s="39"/>
      <c r="G146" s="377"/>
      <c r="H146" s="377"/>
      <c r="I146" s="377"/>
      <c r="J146" s="377"/>
      <c r="K146" s="377"/>
      <c r="L146" s="377"/>
      <c r="M146" s="377"/>
    </row>
    <row r="147" spans="1:13" x14ac:dyDescent="0.2">
      <c r="A147" s="39"/>
      <c r="B147" s="39"/>
      <c r="C147" s="39"/>
      <c r="D147" s="39"/>
      <c r="E147" s="39"/>
      <c r="F147" s="39"/>
      <c r="G147" s="377"/>
      <c r="H147" s="377"/>
      <c r="I147" s="377"/>
      <c r="J147" s="377"/>
      <c r="K147" s="377"/>
      <c r="L147" s="377"/>
      <c r="M147" s="377"/>
    </row>
    <row r="148" spans="1:13" ht="15" thickBot="1" x14ac:dyDescent="0.25">
      <c r="A148" s="37"/>
      <c r="B148" s="37"/>
      <c r="C148" s="37"/>
      <c r="D148" s="37"/>
      <c r="E148" s="37"/>
      <c r="F148" s="37"/>
      <c r="G148" s="378"/>
      <c r="H148" s="378"/>
      <c r="I148" s="378"/>
      <c r="J148" s="378"/>
      <c r="K148" s="378"/>
      <c r="L148" s="378"/>
      <c r="M148" s="378"/>
    </row>
    <row r="149" spans="1:13" ht="15" thickTop="1" x14ac:dyDescent="0.2">
      <c r="A149" s="376" t="s">
        <v>9</v>
      </c>
      <c r="B149" s="376"/>
      <c r="C149" s="376"/>
      <c r="D149" s="35"/>
      <c r="E149" s="38"/>
      <c r="F149" s="38"/>
      <c r="G149" s="377"/>
      <c r="H149" s="377"/>
      <c r="I149" s="377"/>
      <c r="J149" s="377"/>
      <c r="K149" s="377"/>
      <c r="L149" s="377"/>
      <c r="M149" s="377"/>
    </row>
    <row r="150" spans="1:13" x14ac:dyDescent="0.2">
      <c r="A150" s="36"/>
      <c r="B150" s="36"/>
      <c r="C150" s="36"/>
      <c r="D150" s="36"/>
      <c r="E150" s="39"/>
      <c r="F150" s="39"/>
      <c r="G150" s="377"/>
      <c r="H150" s="377"/>
      <c r="I150" s="377"/>
      <c r="J150" s="377"/>
      <c r="K150" s="377"/>
      <c r="L150" s="377"/>
      <c r="M150" s="377"/>
    </row>
    <row r="151" spans="1:13" x14ac:dyDescent="0.2">
      <c r="A151" s="36"/>
      <c r="B151" s="36"/>
      <c r="C151" s="36"/>
      <c r="D151" s="36"/>
      <c r="E151" s="39"/>
      <c r="F151" s="39"/>
      <c r="G151" s="377"/>
      <c r="H151" s="377"/>
      <c r="I151" s="377"/>
      <c r="J151" s="377"/>
      <c r="K151" s="377"/>
      <c r="L151" s="377"/>
      <c r="M151" s="377"/>
    </row>
    <row r="152" spans="1:13" x14ac:dyDescent="0.2">
      <c r="A152" s="39"/>
      <c r="B152" s="39"/>
      <c r="C152" s="39"/>
      <c r="D152" s="39"/>
      <c r="E152" s="39"/>
      <c r="F152" s="39"/>
      <c r="G152" s="377"/>
      <c r="H152" s="377"/>
      <c r="I152" s="377"/>
      <c r="J152" s="377"/>
      <c r="K152" s="377"/>
      <c r="L152" s="377"/>
      <c r="M152" s="377"/>
    </row>
    <row r="153" spans="1:13" ht="15" thickBot="1" x14ac:dyDescent="0.25">
      <c r="A153" s="37"/>
      <c r="B153" s="37"/>
      <c r="C153" s="37"/>
      <c r="D153" s="37"/>
      <c r="E153" s="37"/>
      <c r="F153" s="37"/>
      <c r="G153" s="378"/>
      <c r="H153" s="378"/>
      <c r="I153" s="378"/>
      <c r="J153" s="378"/>
      <c r="K153" s="378"/>
      <c r="L153" s="378"/>
      <c r="M153" s="378"/>
    </row>
    <row r="154" spans="1:13" ht="15" thickTop="1" x14ac:dyDescent="0.2">
      <c r="A154" s="376"/>
      <c r="B154" s="376"/>
      <c r="C154" s="40"/>
      <c r="D154" s="40"/>
      <c r="E154" s="40"/>
      <c r="F154" s="40"/>
      <c r="G154" s="379" t="e">
        <f>IF(B137=1,"Nakoľko ste hodnotili primárny princíp výnimočnosti prislúchajúci subkritériu nulou, oblasť nie je rozvinutá. Môžete definovať iba zlepšovacie aktivity.",IF(D155="","Pre zobrazenie popisu je potrené vybrať stupeň hodnotenia",VLOOKUP(D155,POPISY!$B$2:$C$6,2,FALSE)))</f>
        <v>#N/A</v>
      </c>
      <c r="H154" s="379"/>
      <c r="I154" s="379"/>
      <c r="J154" s="379"/>
      <c r="K154" s="379"/>
      <c r="L154" s="379"/>
      <c r="M154" s="379"/>
    </row>
    <row r="155" spans="1:13" x14ac:dyDescent="0.2">
      <c r="A155" s="412" t="s">
        <v>14</v>
      </c>
      <c r="B155" s="412"/>
      <c r="D155" s="381"/>
      <c r="E155" s="381"/>
      <c r="F155" s="381"/>
      <c r="G155" s="374"/>
      <c r="H155" s="374"/>
      <c r="I155" s="374"/>
      <c r="J155" s="374"/>
      <c r="K155" s="374"/>
      <c r="L155" s="374"/>
      <c r="M155" s="374"/>
    </row>
    <row r="156" spans="1:13" x14ac:dyDescent="0.2">
      <c r="A156" s="40"/>
      <c r="B156" s="40"/>
      <c r="C156" s="41"/>
      <c r="D156" s="369" t="e">
        <f>IF(B137=1,"0 - Doteraz nezahájené","")</f>
        <v>#N/A</v>
      </c>
      <c r="E156" s="369"/>
      <c r="F156" s="369"/>
      <c r="G156" s="374"/>
      <c r="H156" s="374"/>
      <c r="I156" s="374"/>
      <c r="J156" s="374"/>
      <c r="K156" s="374"/>
      <c r="L156" s="374"/>
      <c r="M156" s="374"/>
    </row>
    <row r="157" spans="1:13" x14ac:dyDescent="0.2">
      <c r="A157" s="370" t="s">
        <v>141</v>
      </c>
      <c r="B157" s="370"/>
      <c r="C157" s="370"/>
      <c r="D157" s="40"/>
      <c r="E157" s="40"/>
      <c r="F157" s="40"/>
      <c r="G157" s="374"/>
      <c r="H157" s="374"/>
      <c r="I157" s="374"/>
      <c r="J157" s="374"/>
      <c r="K157" s="374"/>
      <c r="L157" s="374"/>
      <c r="M157" s="374"/>
    </row>
    <row r="158" spans="1:13" ht="15" x14ac:dyDescent="0.2">
      <c r="A158" s="370"/>
      <c r="B158" s="370"/>
      <c r="C158" s="370"/>
      <c r="D158" s="374" t="e">
        <f>VLOOKUP('8PV'!$L$5,POPISY!$P$2:$R$5,2,FALSE)</f>
        <v>#N/A</v>
      </c>
      <c r="E158" s="374"/>
      <c r="F158" s="374"/>
      <c r="G158" s="40"/>
      <c r="H158" s="40"/>
      <c r="J158" s="42"/>
      <c r="K158" s="42"/>
      <c r="L158" s="42"/>
      <c r="M158" s="42"/>
    </row>
    <row r="159" spans="1:13" ht="15.75" thickBot="1" x14ac:dyDescent="0.25">
      <c r="A159" s="371"/>
      <c r="B159" s="371"/>
      <c r="C159" s="371"/>
      <c r="D159" s="43"/>
      <c r="E159" s="43"/>
      <c r="F159" s="43"/>
      <c r="G159" s="43"/>
      <c r="H159" s="43"/>
      <c r="I159" s="44"/>
      <c r="J159" s="45"/>
      <c r="K159" s="45"/>
      <c r="L159" s="45"/>
      <c r="M159" s="45"/>
    </row>
    <row r="160" spans="1:13" ht="15" thickTop="1" x14ac:dyDescent="0.2"/>
    <row r="162" spans="1:13" x14ac:dyDescent="0.2">
      <c r="C162" s="397" t="s">
        <v>158</v>
      </c>
      <c r="D162" s="398"/>
      <c r="E162" s="398"/>
      <c r="F162" s="398"/>
      <c r="G162" s="398"/>
    </row>
    <row r="163" spans="1:13" x14ac:dyDescent="0.2">
      <c r="C163" s="399"/>
      <c r="D163" s="400"/>
      <c r="E163" s="400"/>
      <c r="F163" s="400"/>
      <c r="G163" s="400"/>
    </row>
    <row r="164" spans="1:13" x14ac:dyDescent="0.2">
      <c r="C164" s="399"/>
      <c r="D164" s="400"/>
      <c r="E164" s="400"/>
      <c r="F164" s="400"/>
      <c r="G164" s="400"/>
    </row>
    <row r="165" spans="1:13" x14ac:dyDescent="0.2">
      <c r="C165" s="399"/>
      <c r="D165" s="400"/>
      <c r="E165" s="400"/>
      <c r="F165" s="400"/>
      <c r="G165" s="400"/>
    </row>
    <row r="166" spans="1:13" x14ac:dyDescent="0.2">
      <c r="C166" s="399"/>
      <c r="D166" s="400"/>
      <c r="E166" s="400"/>
      <c r="F166" s="400"/>
      <c r="G166" s="400"/>
    </row>
    <row r="167" spans="1:13" x14ac:dyDescent="0.2">
      <c r="A167" s="403">
        <v>4.5</v>
      </c>
      <c r="B167" s="404"/>
      <c r="C167" s="400"/>
      <c r="D167" s="400"/>
      <c r="E167" s="400"/>
      <c r="F167" s="400"/>
      <c r="G167" s="400"/>
    </row>
    <row r="168" spans="1:13" x14ac:dyDescent="0.2">
      <c r="A168" s="405"/>
      <c r="B168" s="406"/>
      <c r="C168" s="400"/>
      <c r="D168" s="400"/>
      <c r="E168" s="400"/>
      <c r="F168" s="400"/>
      <c r="G168" s="400"/>
    </row>
    <row r="169" spans="1:13" ht="35.25" thickBot="1" x14ac:dyDescent="0.5">
      <c r="A169" s="31" t="e">
        <f>IF(B169=1,1,VLOOKUP(D187,POPISY!$B$2:$D$6,3,FALSE))</f>
        <v>#N/A</v>
      </c>
      <c r="B169" s="31" t="e">
        <f>VLOOKUP('8PV'!$L$5,Table6[],3,FALSE)</f>
        <v>#N/A</v>
      </c>
      <c r="C169" s="401"/>
      <c r="D169" s="402"/>
      <c r="E169" s="402"/>
      <c r="F169" s="402"/>
      <c r="G169" s="402"/>
      <c r="H169" s="33"/>
      <c r="I169" s="33"/>
      <c r="J169" s="33"/>
    </row>
    <row r="170" spans="1:13" ht="15" thickTop="1" x14ac:dyDescent="0.2">
      <c r="A170" s="376" t="s">
        <v>169</v>
      </c>
      <c r="B170" s="376"/>
      <c r="C170" s="376"/>
      <c r="D170" s="34"/>
      <c r="E170" s="34"/>
      <c r="F170" s="35"/>
      <c r="G170" s="396" t="s">
        <v>31</v>
      </c>
      <c r="H170" s="396"/>
      <c r="I170" s="396"/>
      <c r="J170" s="396"/>
      <c r="K170" s="396"/>
      <c r="L170" s="396"/>
      <c r="M170" s="396"/>
    </row>
    <row r="171" spans="1:13" ht="14.25" customHeight="1" x14ac:dyDescent="0.2">
      <c r="A171" s="55"/>
      <c r="B171" s="55"/>
      <c r="C171" s="55"/>
      <c r="D171" s="55"/>
      <c r="E171" s="55"/>
      <c r="F171" s="55"/>
      <c r="G171" s="377" t="e">
        <f>IF(B169=1,"0 - Doteraz nezahájené, prislúchajúci princíp výnimočnosti hodnotený nulou.","")</f>
        <v>#N/A</v>
      </c>
      <c r="H171" s="377"/>
      <c r="I171" s="377"/>
      <c r="J171" s="377"/>
      <c r="K171" s="377"/>
      <c r="L171" s="377"/>
      <c r="M171" s="377"/>
    </row>
    <row r="172" spans="1:13" x14ac:dyDescent="0.2">
      <c r="A172" s="55"/>
      <c r="B172" s="414"/>
      <c r="C172" s="414"/>
      <c r="D172" s="414"/>
      <c r="E172" s="414"/>
      <c r="F172" s="55"/>
      <c r="G172" s="377"/>
      <c r="H172" s="377"/>
      <c r="I172" s="377"/>
      <c r="J172" s="377"/>
      <c r="K172" s="377"/>
      <c r="L172" s="377"/>
      <c r="M172" s="377"/>
    </row>
    <row r="173" spans="1:13" x14ac:dyDescent="0.2">
      <c r="A173" s="55"/>
      <c r="B173" s="414"/>
      <c r="C173" s="414"/>
      <c r="D173" s="414"/>
      <c r="E173" s="414"/>
      <c r="F173" s="55"/>
      <c r="G173" s="377"/>
      <c r="H173" s="377"/>
      <c r="I173" s="377"/>
      <c r="J173" s="377"/>
      <c r="K173" s="377"/>
      <c r="L173" s="377"/>
      <c r="M173" s="377"/>
    </row>
    <row r="174" spans="1:13" x14ac:dyDescent="0.2">
      <c r="A174" s="55"/>
      <c r="B174" s="55"/>
      <c r="C174" s="55"/>
      <c r="D174" s="55"/>
      <c r="E174" s="55"/>
      <c r="F174" s="55"/>
      <c r="G174" s="377"/>
      <c r="H174" s="377"/>
      <c r="I174" s="377"/>
      <c r="J174" s="377"/>
      <c r="K174" s="377"/>
      <c r="L174" s="377"/>
      <c r="M174" s="377"/>
    </row>
    <row r="175" spans="1:13" ht="15" thickBot="1" x14ac:dyDescent="0.25">
      <c r="A175" s="56"/>
      <c r="B175" s="56"/>
      <c r="C175" s="56"/>
      <c r="D175" s="56"/>
      <c r="E175" s="56"/>
      <c r="F175" s="56"/>
      <c r="G175" s="378"/>
      <c r="H175" s="378"/>
      <c r="I175" s="378"/>
      <c r="J175" s="378"/>
      <c r="K175" s="378"/>
      <c r="L175" s="378"/>
      <c r="M175" s="378"/>
    </row>
    <row r="176" spans="1:13" ht="15" thickTop="1" x14ac:dyDescent="0.2">
      <c r="A176" s="376" t="s">
        <v>5</v>
      </c>
      <c r="B176" s="376"/>
      <c r="C176" s="376"/>
      <c r="D176" s="35"/>
      <c r="E176" s="38"/>
      <c r="F176" s="38"/>
      <c r="G176" s="377" t="e">
        <f>IF(B169=1,"Neuvádzajú sa, prislúchajúci princíp výnimočnosti hodnotený nulou.","")</f>
        <v>#N/A</v>
      </c>
      <c r="H176" s="377"/>
      <c r="I176" s="377"/>
      <c r="J176" s="377"/>
      <c r="K176" s="377"/>
      <c r="L176" s="377"/>
      <c r="M176" s="377"/>
    </row>
    <row r="177" spans="1:13" x14ac:dyDescent="0.2">
      <c r="A177" s="36"/>
      <c r="B177" s="36"/>
      <c r="C177" s="36"/>
      <c r="D177" s="36"/>
      <c r="E177" s="39"/>
      <c r="F177" s="39"/>
      <c r="G177" s="377"/>
      <c r="H177" s="377"/>
      <c r="I177" s="377"/>
      <c r="J177" s="377"/>
      <c r="K177" s="377"/>
      <c r="L177" s="377"/>
      <c r="M177" s="377"/>
    </row>
    <row r="178" spans="1:13" x14ac:dyDescent="0.2">
      <c r="A178" s="36"/>
      <c r="B178" s="36"/>
      <c r="C178" s="36"/>
      <c r="D178" s="36"/>
      <c r="E178" s="39"/>
      <c r="F178" s="39"/>
      <c r="G178" s="377"/>
      <c r="H178" s="377"/>
      <c r="I178" s="377"/>
      <c r="J178" s="377"/>
      <c r="K178" s="377"/>
      <c r="L178" s="377"/>
      <c r="M178" s="377"/>
    </row>
    <row r="179" spans="1:13" x14ac:dyDescent="0.2">
      <c r="A179" s="39"/>
      <c r="B179" s="39"/>
      <c r="C179" s="39"/>
      <c r="D179" s="39"/>
      <c r="E179" s="39"/>
      <c r="F179" s="39"/>
      <c r="G179" s="377"/>
      <c r="H179" s="377"/>
      <c r="I179" s="377"/>
      <c r="J179" s="377"/>
      <c r="K179" s="377"/>
      <c r="L179" s="377"/>
      <c r="M179" s="377"/>
    </row>
    <row r="180" spans="1:13" ht="15" thickBot="1" x14ac:dyDescent="0.25">
      <c r="A180" s="37"/>
      <c r="B180" s="37"/>
      <c r="C180" s="37"/>
      <c r="D180" s="37"/>
      <c r="E180" s="37"/>
      <c r="F180" s="37"/>
      <c r="G180" s="378"/>
      <c r="H180" s="378"/>
      <c r="I180" s="378"/>
      <c r="J180" s="378"/>
      <c r="K180" s="378"/>
      <c r="L180" s="378"/>
      <c r="M180" s="378"/>
    </row>
    <row r="181" spans="1:13" ht="15" thickTop="1" x14ac:dyDescent="0.2">
      <c r="A181" s="376" t="s">
        <v>9</v>
      </c>
      <c r="B181" s="376"/>
      <c r="C181" s="376"/>
      <c r="D181" s="35"/>
      <c r="E181" s="38"/>
      <c r="F181" s="38"/>
      <c r="G181" s="377"/>
      <c r="H181" s="377"/>
      <c r="I181" s="377"/>
      <c r="J181" s="377"/>
      <c r="K181" s="377"/>
      <c r="L181" s="377"/>
      <c r="M181" s="377"/>
    </row>
    <row r="182" spans="1:13" x14ac:dyDescent="0.2">
      <c r="A182" s="36"/>
      <c r="B182" s="36"/>
      <c r="C182" s="36"/>
      <c r="D182" s="36"/>
      <c r="E182" s="39"/>
      <c r="F182" s="39"/>
      <c r="G182" s="377"/>
      <c r="H182" s="377"/>
      <c r="I182" s="377"/>
      <c r="J182" s="377"/>
      <c r="K182" s="377"/>
      <c r="L182" s="377"/>
      <c r="M182" s="377"/>
    </row>
    <row r="183" spans="1:13" x14ac:dyDescent="0.2">
      <c r="A183" s="36"/>
      <c r="B183" s="36"/>
      <c r="C183" s="36"/>
      <c r="D183" s="36"/>
      <c r="E183" s="39"/>
      <c r="F183" s="39"/>
      <c r="G183" s="377"/>
      <c r="H183" s="377"/>
      <c r="I183" s="377"/>
      <c r="J183" s="377"/>
      <c r="K183" s="377"/>
      <c r="L183" s="377"/>
      <c r="M183" s="377"/>
    </row>
    <row r="184" spans="1:13" x14ac:dyDescent="0.2">
      <c r="A184" s="39"/>
      <c r="B184" s="39"/>
      <c r="C184" s="39"/>
      <c r="D184" s="39"/>
      <c r="E184" s="39"/>
      <c r="F184" s="39"/>
      <c r="G184" s="377"/>
      <c r="H184" s="377"/>
      <c r="I184" s="377"/>
      <c r="J184" s="377"/>
      <c r="K184" s="377"/>
      <c r="L184" s="377"/>
      <c r="M184" s="377"/>
    </row>
    <row r="185" spans="1:13" ht="15" thickBot="1" x14ac:dyDescent="0.25">
      <c r="A185" s="37"/>
      <c r="B185" s="37"/>
      <c r="C185" s="37"/>
      <c r="D185" s="37"/>
      <c r="E185" s="37"/>
      <c r="F185" s="37"/>
      <c r="G185" s="378"/>
      <c r="H185" s="378"/>
      <c r="I185" s="378"/>
      <c r="J185" s="378"/>
      <c r="K185" s="378"/>
      <c r="L185" s="378"/>
      <c r="M185" s="378"/>
    </row>
    <row r="186" spans="1:13" ht="15" thickTop="1" x14ac:dyDescent="0.2">
      <c r="A186" s="376"/>
      <c r="B186" s="376"/>
      <c r="C186" s="40"/>
      <c r="D186" s="40"/>
      <c r="E186" s="40"/>
      <c r="F186" s="40"/>
      <c r="G186" s="379" t="e">
        <f>IF(B169=1,"Nakoľko ste hodnotili primárny princíp výnimočnosti prislúchajúci subkritériu nulou, oblasť nie je rozvinutá. Môžete definovať iba zlepšovacie aktivity.",IF(D187="","Pre zobrazenie popisu je potrené vybrať stupeň hodnotenia",VLOOKUP(D187,POPISY!$B$2:$C$6,2,FALSE)))</f>
        <v>#N/A</v>
      </c>
      <c r="H186" s="379"/>
      <c r="I186" s="379"/>
      <c r="J186" s="379"/>
      <c r="K186" s="379"/>
      <c r="L186" s="379"/>
      <c r="M186" s="379"/>
    </row>
    <row r="187" spans="1:13" x14ac:dyDescent="0.2">
      <c r="A187" s="412" t="s">
        <v>14</v>
      </c>
      <c r="B187" s="412"/>
      <c r="D187" s="381"/>
      <c r="E187" s="381"/>
      <c r="F187" s="381"/>
      <c r="G187" s="374"/>
      <c r="H187" s="374"/>
      <c r="I187" s="374"/>
      <c r="J187" s="374"/>
      <c r="K187" s="374"/>
      <c r="L187" s="374"/>
      <c r="M187" s="374"/>
    </row>
    <row r="188" spans="1:13" x14ac:dyDescent="0.2">
      <c r="A188" s="40"/>
      <c r="B188" s="40"/>
      <c r="C188" s="41"/>
      <c r="D188" s="369" t="e">
        <f>IF(B169=1,"0 - Doteraz nezahájené","")</f>
        <v>#N/A</v>
      </c>
      <c r="E188" s="369"/>
      <c r="F188" s="369"/>
      <c r="G188" s="374"/>
      <c r="H188" s="374"/>
      <c r="I188" s="374"/>
      <c r="J188" s="374"/>
      <c r="K188" s="374"/>
      <c r="L188" s="374"/>
      <c r="M188" s="374"/>
    </row>
    <row r="189" spans="1:13" x14ac:dyDescent="0.2">
      <c r="A189" s="370" t="s">
        <v>141</v>
      </c>
      <c r="B189" s="370"/>
      <c r="C189" s="370"/>
      <c r="D189" s="40"/>
      <c r="E189" s="40"/>
      <c r="F189" s="40"/>
      <c r="G189" s="374"/>
      <c r="H189" s="374"/>
      <c r="I189" s="374"/>
      <c r="J189" s="374"/>
      <c r="K189" s="374"/>
      <c r="L189" s="374"/>
      <c r="M189" s="374"/>
    </row>
    <row r="190" spans="1:13" ht="15" x14ac:dyDescent="0.2">
      <c r="A190" s="370"/>
      <c r="B190" s="370"/>
      <c r="C190" s="370"/>
      <c r="D190" s="374" t="e">
        <f>VLOOKUP('8PV'!$L$5,POPISY!$P$2:$R$5,2,FALSE)</f>
        <v>#N/A</v>
      </c>
      <c r="E190" s="374"/>
      <c r="F190" s="374"/>
      <c r="G190" s="40"/>
      <c r="H190" s="40"/>
      <c r="J190" s="42"/>
      <c r="K190" s="42"/>
      <c r="L190" s="42"/>
      <c r="M190" s="42"/>
    </row>
    <row r="191" spans="1:13" ht="15.75" thickBot="1" x14ac:dyDescent="0.25">
      <c r="A191" s="371"/>
      <c r="B191" s="371"/>
      <c r="C191" s="371"/>
      <c r="D191" s="43"/>
      <c r="E191" s="43"/>
      <c r="F191" s="43"/>
      <c r="G191" s="43"/>
      <c r="H191" s="43"/>
      <c r="I191" s="44"/>
      <c r="J191" s="45"/>
      <c r="K191" s="45"/>
      <c r="L191" s="45"/>
      <c r="M191" s="45"/>
    </row>
    <row r="192" spans="1:13" ht="15" thickTop="1" x14ac:dyDescent="0.2"/>
    <row r="194" spans="1:13" x14ac:dyDescent="0.2">
      <c r="C194" s="397" t="s">
        <v>159</v>
      </c>
      <c r="D194" s="398"/>
      <c r="E194" s="398"/>
      <c r="F194" s="398"/>
      <c r="G194" s="398"/>
    </row>
    <row r="195" spans="1:13" x14ac:dyDescent="0.2">
      <c r="C195" s="399"/>
      <c r="D195" s="400"/>
      <c r="E195" s="400"/>
      <c r="F195" s="400"/>
      <c r="G195" s="400"/>
    </row>
    <row r="196" spans="1:13" x14ac:dyDescent="0.2">
      <c r="C196" s="399"/>
      <c r="D196" s="400"/>
      <c r="E196" s="400"/>
      <c r="F196" s="400"/>
      <c r="G196" s="400"/>
    </row>
    <row r="197" spans="1:13" x14ac:dyDescent="0.2">
      <c r="C197" s="399"/>
      <c r="D197" s="400"/>
      <c r="E197" s="400"/>
      <c r="F197" s="400"/>
      <c r="G197" s="400"/>
    </row>
    <row r="198" spans="1:13" x14ac:dyDescent="0.2">
      <c r="C198" s="399"/>
      <c r="D198" s="400"/>
      <c r="E198" s="400"/>
      <c r="F198" s="400"/>
      <c r="G198" s="400"/>
    </row>
    <row r="199" spans="1:13" x14ac:dyDescent="0.2">
      <c r="A199" s="403">
        <v>4.5999999999999996</v>
      </c>
      <c r="B199" s="404"/>
      <c r="C199" s="400"/>
      <c r="D199" s="400"/>
      <c r="E199" s="400"/>
      <c r="F199" s="400"/>
      <c r="G199" s="400"/>
    </row>
    <row r="200" spans="1:13" x14ac:dyDescent="0.2">
      <c r="A200" s="405"/>
      <c r="B200" s="406"/>
      <c r="C200" s="400"/>
      <c r="D200" s="400"/>
      <c r="E200" s="400"/>
      <c r="F200" s="400"/>
      <c r="G200" s="400"/>
    </row>
    <row r="201" spans="1:13" ht="35.25" thickBot="1" x14ac:dyDescent="0.5">
      <c r="A201" s="31" t="e">
        <f>IF(B201=1,1,VLOOKUP(D219,POPISY!$B$2:$D$6,3,FALSE))</f>
        <v>#N/A</v>
      </c>
      <c r="B201" s="31" t="e">
        <f>VLOOKUP('8PV'!$L$5,Table6[],3,FALSE)</f>
        <v>#N/A</v>
      </c>
      <c r="C201" s="401"/>
      <c r="D201" s="402"/>
      <c r="E201" s="402"/>
      <c r="F201" s="402"/>
      <c r="G201" s="402"/>
      <c r="H201" s="33"/>
      <c r="I201" s="33"/>
      <c r="J201" s="33"/>
    </row>
    <row r="202" spans="1:13" ht="15" thickTop="1" x14ac:dyDescent="0.2">
      <c r="A202" s="376" t="s">
        <v>169</v>
      </c>
      <c r="B202" s="376"/>
      <c r="C202" s="376"/>
      <c r="D202" s="34"/>
      <c r="E202" s="34"/>
      <c r="F202" s="35"/>
      <c r="G202" s="396" t="s">
        <v>31</v>
      </c>
      <c r="H202" s="396"/>
      <c r="I202" s="396"/>
      <c r="J202" s="396"/>
      <c r="K202" s="396"/>
      <c r="L202" s="396"/>
      <c r="M202" s="396"/>
    </row>
    <row r="203" spans="1:13" ht="14.25" customHeight="1" x14ac:dyDescent="0.2">
      <c r="A203" s="55"/>
      <c r="B203" s="55"/>
      <c r="C203" s="55"/>
      <c r="D203" s="55"/>
      <c r="E203" s="55"/>
      <c r="F203" s="55"/>
      <c r="G203" s="377" t="e">
        <f>IF(B201=1,"0 - Doteraz nezahájené, prislúchajúci princíp výnimočnosti hodnotený nulou.","")</f>
        <v>#N/A</v>
      </c>
      <c r="H203" s="377"/>
      <c r="I203" s="377"/>
      <c r="J203" s="377"/>
      <c r="K203" s="377"/>
      <c r="L203" s="377"/>
      <c r="M203" s="377"/>
    </row>
    <row r="204" spans="1:13" x14ac:dyDescent="0.2">
      <c r="A204" s="55"/>
      <c r="B204" s="414"/>
      <c r="C204" s="414"/>
      <c r="D204" s="414"/>
      <c r="E204" s="414"/>
      <c r="F204" s="55"/>
      <c r="G204" s="377"/>
      <c r="H204" s="377"/>
      <c r="I204" s="377"/>
      <c r="J204" s="377"/>
      <c r="K204" s="377"/>
      <c r="L204" s="377"/>
      <c r="M204" s="377"/>
    </row>
    <row r="205" spans="1:13" x14ac:dyDescent="0.2">
      <c r="A205" s="55"/>
      <c r="B205" s="414"/>
      <c r="C205" s="414"/>
      <c r="D205" s="414"/>
      <c r="E205" s="414"/>
      <c r="F205" s="55"/>
      <c r="G205" s="377"/>
      <c r="H205" s="377"/>
      <c r="I205" s="377"/>
      <c r="J205" s="377"/>
      <c r="K205" s="377"/>
      <c r="L205" s="377"/>
      <c r="M205" s="377"/>
    </row>
    <row r="206" spans="1:13" x14ac:dyDescent="0.2">
      <c r="A206" s="55"/>
      <c r="B206" s="55"/>
      <c r="C206" s="55"/>
      <c r="D206" s="55"/>
      <c r="E206" s="55"/>
      <c r="F206" s="55"/>
      <c r="G206" s="377"/>
      <c r="H206" s="377"/>
      <c r="I206" s="377"/>
      <c r="J206" s="377"/>
      <c r="K206" s="377"/>
      <c r="L206" s="377"/>
      <c r="M206" s="377"/>
    </row>
    <row r="207" spans="1:13" ht="15" thickBot="1" x14ac:dyDescent="0.25">
      <c r="A207" s="56"/>
      <c r="B207" s="56"/>
      <c r="C207" s="56"/>
      <c r="D207" s="56"/>
      <c r="E207" s="56"/>
      <c r="F207" s="56"/>
      <c r="G207" s="378"/>
      <c r="H207" s="378"/>
      <c r="I207" s="378"/>
      <c r="J207" s="378"/>
      <c r="K207" s="378"/>
      <c r="L207" s="378"/>
      <c r="M207" s="378"/>
    </row>
    <row r="208" spans="1:13" ht="15" thickTop="1" x14ac:dyDescent="0.2">
      <c r="A208" s="376" t="s">
        <v>5</v>
      </c>
      <c r="B208" s="376"/>
      <c r="C208" s="376"/>
      <c r="D208" s="35"/>
      <c r="E208" s="38"/>
      <c r="F208" s="38"/>
      <c r="G208" s="377" t="e">
        <f>IF(B201=1,"Neuvádzajú sa, prislúchajúci princíp výnimočnosti hodnotený nulou.","")</f>
        <v>#N/A</v>
      </c>
      <c r="H208" s="377"/>
      <c r="I208" s="377"/>
      <c r="J208" s="377"/>
      <c r="K208" s="377"/>
      <c r="L208" s="377"/>
      <c r="M208" s="377"/>
    </row>
    <row r="209" spans="1:13" x14ac:dyDescent="0.2">
      <c r="A209" s="36"/>
      <c r="B209" s="36"/>
      <c r="C209" s="36"/>
      <c r="D209" s="36"/>
      <c r="E209" s="39"/>
      <c r="F209" s="39"/>
      <c r="G209" s="377"/>
      <c r="H209" s="377"/>
      <c r="I209" s="377"/>
      <c r="J209" s="377"/>
      <c r="K209" s="377"/>
      <c r="L209" s="377"/>
      <c r="M209" s="377"/>
    </row>
    <row r="210" spans="1:13" x14ac:dyDescent="0.2">
      <c r="A210" s="36"/>
      <c r="B210" s="36"/>
      <c r="C210" s="36"/>
      <c r="D210" s="36"/>
      <c r="E210" s="39"/>
      <c r="F210" s="39"/>
      <c r="G210" s="377"/>
      <c r="H210" s="377"/>
      <c r="I210" s="377"/>
      <c r="J210" s="377"/>
      <c r="K210" s="377"/>
      <c r="L210" s="377"/>
      <c r="M210" s="377"/>
    </row>
    <row r="211" spans="1:13" x14ac:dyDescent="0.2">
      <c r="A211" s="39"/>
      <c r="B211" s="39"/>
      <c r="C211" s="39"/>
      <c r="D211" s="39"/>
      <c r="E211" s="39"/>
      <c r="F211" s="39"/>
      <c r="G211" s="377"/>
      <c r="H211" s="377"/>
      <c r="I211" s="377"/>
      <c r="J211" s="377"/>
      <c r="K211" s="377"/>
      <c r="L211" s="377"/>
      <c r="M211" s="377"/>
    </row>
    <row r="212" spans="1:13" ht="15" thickBot="1" x14ac:dyDescent="0.25">
      <c r="A212" s="37"/>
      <c r="B212" s="37"/>
      <c r="C212" s="37"/>
      <c r="D212" s="37"/>
      <c r="E212" s="37"/>
      <c r="F212" s="37"/>
      <c r="G212" s="378"/>
      <c r="H212" s="378"/>
      <c r="I212" s="378"/>
      <c r="J212" s="378"/>
      <c r="K212" s="378"/>
      <c r="L212" s="378"/>
      <c r="M212" s="378"/>
    </row>
    <row r="213" spans="1:13" ht="15" thickTop="1" x14ac:dyDescent="0.2">
      <c r="A213" s="376" t="s">
        <v>9</v>
      </c>
      <c r="B213" s="376"/>
      <c r="C213" s="376"/>
      <c r="D213" s="35"/>
      <c r="E213" s="38"/>
      <c r="F213" s="38"/>
      <c r="G213" s="377"/>
      <c r="H213" s="377"/>
      <c r="I213" s="377"/>
      <c r="J213" s="377"/>
      <c r="K213" s="377"/>
      <c r="L213" s="377"/>
      <c r="M213" s="377"/>
    </row>
    <row r="214" spans="1:13" x14ac:dyDescent="0.2">
      <c r="A214" s="36"/>
      <c r="B214" s="36"/>
      <c r="C214" s="36"/>
      <c r="D214" s="36"/>
      <c r="E214" s="39"/>
      <c r="F214" s="39"/>
      <c r="G214" s="377"/>
      <c r="H214" s="377"/>
      <c r="I214" s="377"/>
      <c r="J214" s="377"/>
      <c r="K214" s="377"/>
      <c r="L214" s="377"/>
      <c r="M214" s="377"/>
    </row>
    <row r="215" spans="1:13" x14ac:dyDescent="0.2">
      <c r="A215" s="36"/>
      <c r="B215" s="36"/>
      <c r="C215" s="36"/>
      <c r="D215" s="36"/>
      <c r="E215" s="39"/>
      <c r="F215" s="39"/>
      <c r="G215" s="377"/>
      <c r="H215" s="377"/>
      <c r="I215" s="377"/>
      <c r="J215" s="377"/>
      <c r="K215" s="377"/>
      <c r="L215" s="377"/>
      <c r="M215" s="377"/>
    </row>
    <row r="216" spans="1:13" x14ac:dyDescent="0.2">
      <c r="A216" s="39"/>
      <c r="B216" s="39"/>
      <c r="C216" s="39"/>
      <c r="D216" s="39"/>
      <c r="E216" s="39"/>
      <c r="F216" s="39"/>
      <c r="G216" s="377"/>
      <c r="H216" s="377"/>
      <c r="I216" s="377"/>
      <c r="J216" s="377"/>
      <c r="K216" s="377"/>
      <c r="L216" s="377"/>
      <c r="M216" s="377"/>
    </row>
    <row r="217" spans="1:13" ht="15" thickBot="1" x14ac:dyDescent="0.25">
      <c r="A217" s="37"/>
      <c r="B217" s="37"/>
      <c r="C217" s="37"/>
      <c r="D217" s="37"/>
      <c r="E217" s="37"/>
      <c r="F217" s="37"/>
      <c r="G217" s="378"/>
      <c r="H217" s="378"/>
      <c r="I217" s="378"/>
      <c r="J217" s="378"/>
      <c r="K217" s="378"/>
      <c r="L217" s="378"/>
      <c r="M217" s="378"/>
    </row>
    <row r="218" spans="1:13" ht="15" thickTop="1" x14ac:dyDescent="0.2">
      <c r="A218" s="376"/>
      <c r="B218" s="376"/>
      <c r="C218" s="40"/>
      <c r="D218" s="40"/>
      <c r="E218" s="40"/>
      <c r="F218" s="40"/>
      <c r="G218" s="379" t="e">
        <f>IF(B201=1,"Nakoľko ste hodnotili primárny princíp výnimočnosti prislúchajúci subkritériu nulou, oblasť nie je rozvinutá. Môžete definovať iba zlepšovacie aktivity.",IF(D219="","Pre zobrazenie popisu je potrené vybrať stupeň hodnotenia",VLOOKUP(D219,POPISY!$B$2:$C$6,2,FALSE)))</f>
        <v>#N/A</v>
      </c>
      <c r="H218" s="379"/>
      <c r="I218" s="379"/>
      <c r="J218" s="379"/>
      <c r="K218" s="379"/>
      <c r="L218" s="379"/>
      <c r="M218" s="379"/>
    </row>
    <row r="219" spans="1:13" x14ac:dyDescent="0.2">
      <c r="A219" s="412" t="s">
        <v>14</v>
      </c>
      <c r="B219" s="412"/>
      <c r="D219" s="381"/>
      <c r="E219" s="381"/>
      <c r="F219" s="381"/>
      <c r="G219" s="374"/>
      <c r="H219" s="374"/>
      <c r="I219" s="374"/>
      <c r="J219" s="374"/>
      <c r="K219" s="374"/>
      <c r="L219" s="374"/>
      <c r="M219" s="374"/>
    </row>
    <row r="220" spans="1:13" x14ac:dyDescent="0.2">
      <c r="A220" s="40"/>
      <c r="B220" s="40"/>
      <c r="C220" s="41"/>
      <c r="D220" s="369" t="e">
        <f>IF(B201=1,"0 - Doteraz nezahájené","")</f>
        <v>#N/A</v>
      </c>
      <c r="E220" s="369"/>
      <c r="F220" s="369"/>
      <c r="G220" s="374"/>
      <c r="H220" s="374"/>
      <c r="I220" s="374"/>
      <c r="J220" s="374"/>
      <c r="K220" s="374"/>
      <c r="L220" s="374"/>
      <c r="M220" s="374"/>
    </row>
    <row r="221" spans="1:13" x14ac:dyDescent="0.2">
      <c r="A221" s="370" t="s">
        <v>141</v>
      </c>
      <c r="B221" s="370"/>
      <c r="C221" s="370"/>
      <c r="D221" s="40"/>
      <c r="E221" s="40"/>
      <c r="F221" s="40"/>
      <c r="G221" s="374"/>
      <c r="H221" s="374"/>
      <c r="I221" s="374"/>
      <c r="J221" s="374"/>
      <c r="K221" s="374"/>
      <c r="L221" s="374"/>
      <c r="M221" s="374"/>
    </row>
    <row r="222" spans="1:13" ht="15" x14ac:dyDescent="0.2">
      <c r="A222" s="370"/>
      <c r="B222" s="370"/>
      <c r="C222" s="370"/>
      <c r="D222" s="374" t="e">
        <f>VLOOKUP('8PV'!$L$5,POPISY!$P$2:$R$5,2,FALSE)</f>
        <v>#N/A</v>
      </c>
      <c r="E222" s="374"/>
      <c r="F222" s="374"/>
      <c r="G222" s="40"/>
      <c r="H222" s="40"/>
      <c r="J222" s="42"/>
      <c r="K222" s="42"/>
      <c r="L222" s="42"/>
      <c r="M222" s="42"/>
    </row>
    <row r="223" spans="1:13" ht="15.75" thickBot="1" x14ac:dyDescent="0.25">
      <c r="A223" s="371"/>
      <c r="B223" s="371"/>
      <c r="C223" s="371"/>
      <c r="D223" s="43"/>
      <c r="E223" s="43"/>
      <c r="F223" s="43"/>
      <c r="G223" s="43"/>
      <c r="H223" s="43"/>
      <c r="I223" s="44"/>
      <c r="J223" s="45"/>
      <c r="K223" s="45"/>
      <c r="L223" s="45"/>
      <c r="M223" s="45"/>
    </row>
    <row r="224" spans="1:13" ht="15" thickTop="1" x14ac:dyDescent="0.2"/>
  </sheetData>
  <sheetProtection algorithmName="SHA-512" hashValue="KdfSKOJIcCX+UM3byj85b7oB75a+hKMohLbyxW6MyipJh4Wv7IrUXyJ9YADnWVL4eVbo+QJFwE80hLBWIdLnQA==" saltValue="2YMXLEBJsUMwWtM0Rj0h6g==" spinCount="100000" sheet="1" objects="1" scenarios="1" formatCells="0" selectLockedCells="1"/>
  <mergeCells count="116">
    <mergeCell ref="A103:B104"/>
    <mergeCell ref="A106:C106"/>
    <mergeCell ref="G106:M106"/>
    <mergeCell ref="A61:C63"/>
    <mergeCell ref="G85:M89"/>
    <mergeCell ref="A90:B90"/>
    <mergeCell ref="G42:M42"/>
    <mergeCell ref="G43:M47"/>
    <mergeCell ref="A74:C74"/>
    <mergeCell ref="G74:M74"/>
    <mergeCell ref="G75:M79"/>
    <mergeCell ref="B76:E76"/>
    <mergeCell ref="B77:E77"/>
    <mergeCell ref="B140:E140"/>
    <mergeCell ref="B141:E141"/>
    <mergeCell ref="B172:E172"/>
    <mergeCell ref="B173:E173"/>
    <mergeCell ref="B204:E204"/>
    <mergeCell ref="B205:E205"/>
    <mergeCell ref="A39:B40"/>
    <mergeCell ref="A42:C42"/>
    <mergeCell ref="A93:C95"/>
    <mergeCell ref="B108:E108"/>
    <mergeCell ref="B109:E109"/>
    <mergeCell ref="A138:C138"/>
    <mergeCell ref="D158:F158"/>
    <mergeCell ref="C162:G169"/>
    <mergeCell ref="A167:B168"/>
    <mergeCell ref="A170:C170"/>
    <mergeCell ref="G170:M170"/>
    <mergeCell ref="G171:M175"/>
    <mergeCell ref="A144:C144"/>
    <mergeCell ref="G144:M148"/>
    <mergeCell ref="A149:C149"/>
    <mergeCell ref="G149:M153"/>
    <mergeCell ref="A154:B154"/>
    <mergeCell ref="G154:M157"/>
    <mergeCell ref="C130:G137"/>
    <mergeCell ref="A135:B136"/>
    <mergeCell ref="J18:M20"/>
    <mergeCell ref="J22:M23"/>
    <mergeCell ref="J25:M26"/>
    <mergeCell ref="J28:M29"/>
    <mergeCell ref="B44:E44"/>
    <mergeCell ref="B45:E45"/>
    <mergeCell ref="D62:F62"/>
    <mergeCell ref="C66:F73"/>
    <mergeCell ref="A71:B72"/>
    <mergeCell ref="A48:C48"/>
    <mergeCell ref="G48:M52"/>
    <mergeCell ref="A53:C53"/>
    <mergeCell ref="G53:M57"/>
    <mergeCell ref="A58:B58"/>
    <mergeCell ref="G58:M61"/>
    <mergeCell ref="A59:B59"/>
    <mergeCell ref="D59:F59"/>
    <mergeCell ref="D60:F60"/>
    <mergeCell ref="G107:M111"/>
    <mergeCell ref="A80:C80"/>
    <mergeCell ref="G80:M84"/>
    <mergeCell ref="A85:C85"/>
    <mergeCell ref="G138:M138"/>
    <mergeCell ref="G139:M143"/>
    <mergeCell ref="D126:F126"/>
    <mergeCell ref="B9:E12"/>
    <mergeCell ref="C34:G41"/>
    <mergeCell ref="J14:M16"/>
    <mergeCell ref="A14:H32"/>
    <mergeCell ref="A112:C112"/>
    <mergeCell ref="G112:M116"/>
    <mergeCell ref="A117:C117"/>
    <mergeCell ref="G117:M121"/>
    <mergeCell ref="A122:B122"/>
    <mergeCell ref="G122:M125"/>
    <mergeCell ref="A123:B123"/>
    <mergeCell ref="D123:F123"/>
    <mergeCell ref="D124:F124"/>
    <mergeCell ref="A125:C127"/>
    <mergeCell ref="D94:F94"/>
    <mergeCell ref="C98:G105"/>
    <mergeCell ref="G90:M93"/>
    <mergeCell ref="A91:B91"/>
    <mergeCell ref="D91:F91"/>
    <mergeCell ref="D92:F92"/>
    <mergeCell ref="J31:M32"/>
    <mergeCell ref="A155:B155"/>
    <mergeCell ref="D155:F155"/>
    <mergeCell ref="D156:F156"/>
    <mergeCell ref="A157:C159"/>
    <mergeCell ref="D190:F190"/>
    <mergeCell ref="C194:G201"/>
    <mergeCell ref="A199:B200"/>
    <mergeCell ref="A202:C202"/>
    <mergeCell ref="G202:M202"/>
    <mergeCell ref="G203:M207"/>
    <mergeCell ref="A176:C176"/>
    <mergeCell ref="G176:M180"/>
    <mergeCell ref="A181:C181"/>
    <mergeCell ref="G181:M185"/>
    <mergeCell ref="A186:B186"/>
    <mergeCell ref="G186:M189"/>
    <mergeCell ref="A187:B187"/>
    <mergeCell ref="D187:F187"/>
    <mergeCell ref="D188:F188"/>
    <mergeCell ref="A189:C191"/>
    <mergeCell ref="D222:F222"/>
    <mergeCell ref="A208:C208"/>
    <mergeCell ref="G208:M212"/>
    <mergeCell ref="A213:C213"/>
    <mergeCell ref="G213:M217"/>
    <mergeCell ref="A218:B218"/>
    <mergeCell ref="G218:M221"/>
    <mergeCell ref="A219:B219"/>
    <mergeCell ref="D219:F219"/>
    <mergeCell ref="D220:F220"/>
    <mergeCell ref="A221:C223"/>
  </mergeCells>
  <conditionalFormatting sqref="D62:F62">
    <cfRule type="expression" dxfId="215" priority="24">
      <formula>$B$41=1</formula>
    </cfRule>
  </conditionalFormatting>
  <conditionalFormatting sqref="D59:F59">
    <cfRule type="expression" dxfId="214" priority="23">
      <formula>$B41&lt;1</formula>
    </cfRule>
  </conditionalFormatting>
  <conditionalFormatting sqref="G43:M47">
    <cfRule type="expression" dxfId="213" priority="22">
      <formula>$B41=1</formula>
    </cfRule>
  </conditionalFormatting>
  <conditionalFormatting sqref="G48:M52">
    <cfRule type="expression" dxfId="212" priority="21">
      <formula>$B41=1</formula>
    </cfRule>
  </conditionalFormatting>
  <conditionalFormatting sqref="D94:F94">
    <cfRule type="expression" dxfId="211" priority="20">
      <formula>$B$41=1</formula>
    </cfRule>
  </conditionalFormatting>
  <conditionalFormatting sqref="D91:F91">
    <cfRule type="expression" dxfId="210" priority="19">
      <formula>$B73&lt;1</formula>
    </cfRule>
  </conditionalFormatting>
  <conditionalFormatting sqref="G75:M79">
    <cfRule type="expression" dxfId="209" priority="18">
      <formula>$B73=1</formula>
    </cfRule>
  </conditionalFormatting>
  <conditionalFormatting sqref="G80:M84">
    <cfRule type="expression" dxfId="208" priority="17">
      <formula>$B73=1</formula>
    </cfRule>
  </conditionalFormatting>
  <conditionalFormatting sqref="D126:F126">
    <cfRule type="expression" dxfId="207" priority="16">
      <formula>$B$41=1</formula>
    </cfRule>
  </conditionalFormatting>
  <conditionalFormatting sqref="D123:F123">
    <cfRule type="expression" dxfId="206" priority="15">
      <formula>$B105&lt;1</formula>
    </cfRule>
  </conditionalFormatting>
  <conditionalFormatting sqref="G107:M111">
    <cfRule type="expression" dxfId="205" priority="14">
      <formula>$B105=1</formula>
    </cfRule>
  </conditionalFormatting>
  <conditionalFormatting sqref="G112:M116">
    <cfRule type="expression" dxfId="204" priority="13">
      <formula>$B105=1</formula>
    </cfRule>
  </conditionalFormatting>
  <conditionalFormatting sqref="D158:F158">
    <cfRule type="expression" dxfId="203" priority="12">
      <formula>$B$41=1</formula>
    </cfRule>
  </conditionalFormatting>
  <conditionalFormatting sqref="D155:F155">
    <cfRule type="expression" dxfId="202" priority="11">
      <formula>$B137&lt;1</formula>
    </cfRule>
  </conditionalFormatting>
  <conditionalFormatting sqref="G139:M143">
    <cfRule type="expression" dxfId="201" priority="10">
      <formula>$B137=1</formula>
    </cfRule>
  </conditionalFormatting>
  <conditionalFormatting sqref="G144:M148">
    <cfRule type="expression" dxfId="200" priority="9">
      <formula>$B137=1</formula>
    </cfRule>
  </conditionalFormatting>
  <conditionalFormatting sqref="D190:F190">
    <cfRule type="expression" dxfId="199" priority="8">
      <formula>$B$41=1</formula>
    </cfRule>
  </conditionalFormatting>
  <conditionalFormatting sqref="D187:F187">
    <cfRule type="expression" dxfId="198" priority="7">
      <formula>$B169&lt;1</formula>
    </cfRule>
  </conditionalFormatting>
  <conditionalFormatting sqref="G171:M175">
    <cfRule type="expression" dxfId="197" priority="6">
      <formula>$B169=1</formula>
    </cfRule>
  </conditionalFormatting>
  <conditionalFormatting sqref="G176:M180">
    <cfRule type="expression" dxfId="196" priority="5">
      <formula>$B169=1</formula>
    </cfRule>
  </conditionalFormatting>
  <conditionalFormatting sqref="D222:F222">
    <cfRule type="expression" dxfId="195" priority="4">
      <formula>$B$41=1</formula>
    </cfRule>
  </conditionalFormatting>
  <conditionalFormatting sqref="D219:F219">
    <cfRule type="expression" dxfId="194" priority="3">
      <formula>$B201&lt;1</formula>
    </cfRule>
  </conditionalFormatting>
  <conditionalFormatting sqref="G203:M207">
    <cfRule type="expression" dxfId="193" priority="2">
      <formula>$B201=1</formula>
    </cfRule>
  </conditionalFormatting>
  <conditionalFormatting sqref="G208:M212">
    <cfRule type="expression" dxfId="192" priority="1">
      <formula>$B201=1</formula>
    </cfRule>
  </conditionalFormatting>
  <hyperlinks>
    <hyperlink ref="J14:M16" location="'4PARTNERSTVAZDROJE'!G43" tooltip="Klik na subkritérium" display="4.1 Vytvorenie a riadenie partnerstiev s relevantnými organizáciami" xr:uid="{148888E5-876F-4F1D-9F53-3DD83B31DB83}"/>
    <hyperlink ref="J18:M20" location="'4PARTNERSTVAZDROJE'!G75" tooltip="Klik na subkritérium" display="4.2 Spolupráca s občanmi a občianskymi združeniami" xr:uid="{A4B9565F-E389-4D22-B742-0811456483C3}"/>
    <hyperlink ref="J22:M23" location="'4PARTNERSTVAZDROJE'!G107" tooltip="Klik na subkritérium" display="4.3 Riadenie financií" xr:uid="{963D4013-A5F4-47D2-BC32-9D6826A204D9}"/>
    <hyperlink ref="J25:M26" location="'4PARTNERSTVAZDROJE'!G139" tooltip="Klik na subkritérium" display="4.4 Riadenie informácií a vedomostí" xr:uid="{E8739784-D4A2-4A7F-8827-DE27C9E2DA85}"/>
    <hyperlink ref="J28:M29" location="'4PARTNERSTVAZDROJE'!G171" tooltip="Klik na subkritérium" display="4.5 Riadenie technológií" xr:uid="{D124E887-C1DA-4EDA-95CD-5E14A52D892B}"/>
    <hyperlink ref="J31:M32" location="'4PARTNERSTVAZDROJE'!G203" tooltip="Klik na subkritérium" display="4.6 Riadenie zariadení" xr:uid="{CB7EFFC8-A2B2-4A4A-B0BB-D02C269C037C}"/>
  </hyperlinks>
  <printOptions horizontalCentered="1" verticalCentered="1"/>
  <pageMargins left="0.7" right="0.7" top="0.75" bottom="0.75" header="0.3" footer="0.3"/>
  <pageSetup paperSize="9" fitToWidth="0" fitToHeight="0" orientation="landscape" r:id="rId1"/>
  <headerFooter>
    <oddHeader>&amp;C&amp;K00-045Kritérium 4 - Partnerstvá a zdroje</oddHeader>
    <oddFooter>&amp;C&amp;K00-049EASY CAF Tool</oddFooter>
  </headerFooter>
  <ignoredErrors>
    <ignoredError sqref="A41:B41 A73:B73 A105:B105 A137:B137 D158 D156 A169:B169 D188 D190 A201:B201 D222 D220" evalError="1"/>
    <ignoredError sqref="G43 G107 G139 G171 G203"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EA17DF-B000-4623-9166-64A36338D804}">
          <x14:formula1>
            <xm:f>POPISY!$B$2:$B$6</xm:f>
          </x14:formula1>
          <xm:sqref>D59:F59 D91:F91 D123:F123 D155:F155 D187:F187 D219:F219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6DE6-F33E-42C8-8256-008C75E7E8C4}">
  <dimension ref="A1:XFC162"/>
  <sheetViews>
    <sheetView showGridLines="0" view="pageLayout" zoomScaleNormal="130" zoomScaleSheetLayoutView="115" workbookViewId="0"/>
  </sheetViews>
  <sheetFormatPr defaultColWidth="0" defaultRowHeight="14.25" x14ac:dyDescent="0.2"/>
  <cols>
    <col min="1" max="13" width="9" style="27" customWidth="1"/>
    <col min="14" max="14" width="6.25" style="27" customWidth="1"/>
    <col min="15" max="65" width="0" style="27" hidden="1" customWidth="1"/>
    <col min="66" max="16383" width="9" style="27" hidden="1"/>
    <col min="16384" max="16384" width="1.75" style="27" hidden="1" customWidth="1"/>
  </cols>
  <sheetData>
    <row r="1" spans="1:13" x14ac:dyDescent="0.2">
      <c r="A1" s="48"/>
    </row>
    <row r="2" spans="1:13" x14ac:dyDescent="0.2">
      <c r="A2" s="48"/>
    </row>
    <row r="3" spans="1:13" x14ac:dyDescent="0.2">
      <c r="A3" s="48"/>
    </row>
    <row r="4" spans="1:13" x14ac:dyDescent="0.2">
      <c r="A4" s="48"/>
    </row>
    <row r="5" spans="1:13" x14ac:dyDescent="0.2">
      <c r="A5" s="48"/>
    </row>
    <row r="6" spans="1:13" x14ac:dyDescent="0.2">
      <c r="A6" s="48"/>
    </row>
    <row r="9" spans="1:13" ht="34.5" customHeight="1" x14ac:dyDescent="0.2">
      <c r="B9" s="419" t="s">
        <v>160</v>
      </c>
      <c r="C9" s="419"/>
      <c r="D9" s="419"/>
      <c r="E9" s="419"/>
    </row>
    <row r="10" spans="1:13" x14ac:dyDescent="0.2">
      <c r="B10" s="419"/>
      <c r="C10" s="419"/>
      <c r="D10" s="419"/>
      <c r="E10" s="419"/>
    </row>
    <row r="11" spans="1:13" x14ac:dyDescent="0.2">
      <c r="B11" s="419"/>
      <c r="C11" s="419"/>
      <c r="D11" s="419"/>
      <c r="E11" s="419"/>
    </row>
    <row r="13" spans="1:13" ht="14.25" customHeight="1" x14ac:dyDescent="0.2">
      <c r="A13" s="424" t="s">
        <v>527</v>
      </c>
      <c r="B13" s="424"/>
      <c r="C13" s="424"/>
      <c r="D13" s="424"/>
      <c r="E13" s="424"/>
      <c r="F13" s="424"/>
      <c r="G13" s="424"/>
      <c r="H13" s="424"/>
      <c r="I13" s="424"/>
    </row>
    <row r="14" spans="1:13" ht="14.25" customHeight="1" x14ac:dyDescent="0.2">
      <c r="A14" s="424"/>
      <c r="B14" s="424"/>
      <c r="C14" s="424"/>
      <c r="D14" s="424"/>
      <c r="E14" s="424"/>
      <c r="F14" s="424"/>
      <c r="G14" s="424"/>
      <c r="H14" s="424"/>
      <c r="I14" s="424"/>
      <c r="J14" s="48"/>
      <c r="K14" s="48"/>
      <c r="L14" s="48"/>
      <c r="M14" s="48"/>
    </row>
    <row r="15" spans="1:13" ht="14.25" customHeight="1" x14ac:dyDescent="0.2">
      <c r="A15" s="424"/>
      <c r="B15" s="424"/>
      <c r="C15" s="424"/>
      <c r="D15" s="424"/>
      <c r="E15" s="424"/>
      <c r="F15" s="424"/>
      <c r="G15" s="424"/>
      <c r="H15" s="424"/>
      <c r="I15" s="424"/>
      <c r="J15" s="415" t="s">
        <v>103</v>
      </c>
      <c r="K15" s="415"/>
      <c r="L15" s="415"/>
      <c r="M15" s="415"/>
    </row>
    <row r="16" spans="1:13" ht="15" customHeight="1" x14ac:dyDescent="0.2">
      <c r="A16" s="424"/>
      <c r="B16" s="424"/>
      <c r="C16" s="424"/>
      <c r="D16" s="424"/>
      <c r="E16" s="424"/>
      <c r="F16" s="424"/>
      <c r="G16" s="424"/>
      <c r="H16" s="424"/>
      <c r="I16" s="424"/>
      <c r="J16" s="415"/>
      <c r="K16" s="415"/>
      <c r="L16" s="415"/>
      <c r="M16" s="415"/>
    </row>
    <row r="17" spans="1:13" ht="14.25" customHeight="1" x14ac:dyDescent="0.2">
      <c r="A17" s="424"/>
      <c r="B17" s="424"/>
      <c r="C17" s="424"/>
      <c r="D17" s="424"/>
      <c r="E17" s="424"/>
      <c r="F17" s="424"/>
      <c r="G17" s="424"/>
      <c r="H17" s="424"/>
      <c r="I17" s="424"/>
      <c r="J17" s="415"/>
      <c r="K17" s="415"/>
      <c r="L17" s="415"/>
      <c r="M17" s="415"/>
    </row>
    <row r="18" spans="1:13" ht="14.25" customHeight="1" x14ac:dyDescent="0.2">
      <c r="A18" s="424"/>
      <c r="B18" s="424"/>
      <c r="C18" s="424"/>
      <c r="D18" s="424"/>
      <c r="E18" s="424"/>
      <c r="F18" s="424"/>
      <c r="G18" s="424"/>
      <c r="H18" s="424"/>
      <c r="I18" s="424"/>
      <c r="J18" s="48"/>
      <c r="K18" s="48"/>
      <c r="L18" s="48"/>
      <c r="M18" s="48"/>
    </row>
    <row r="19" spans="1:13" x14ac:dyDescent="0.2">
      <c r="A19" s="424"/>
      <c r="B19" s="424"/>
      <c r="C19" s="424"/>
      <c r="D19" s="424"/>
      <c r="E19" s="424"/>
      <c r="F19" s="424"/>
      <c r="G19" s="424"/>
      <c r="H19" s="424"/>
      <c r="I19" s="424"/>
      <c r="J19" s="415" t="s">
        <v>162</v>
      </c>
      <c r="K19" s="415"/>
      <c r="L19" s="415"/>
      <c r="M19" s="415"/>
    </row>
    <row r="20" spans="1:13" ht="14.25" customHeight="1" x14ac:dyDescent="0.2">
      <c r="A20" s="424"/>
      <c r="B20" s="424"/>
      <c r="C20" s="424"/>
      <c r="D20" s="424"/>
      <c r="E20" s="424"/>
      <c r="F20" s="424"/>
      <c r="G20" s="424"/>
      <c r="H20" s="424"/>
      <c r="I20" s="424"/>
      <c r="J20" s="415"/>
      <c r="K20" s="415"/>
      <c r="L20" s="415"/>
      <c r="M20" s="415"/>
    </row>
    <row r="21" spans="1:13" ht="14.25" customHeight="1" x14ac:dyDescent="0.2">
      <c r="A21" s="424"/>
      <c r="B21" s="424"/>
      <c r="C21" s="424"/>
      <c r="D21" s="424"/>
      <c r="E21" s="424"/>
      <c r="F21" s="424"/>
      <c r="G21" s="424"/>
      <c r="H21" s="424"/>
      <c r="I21" s="424"/>
      <c r="J21" s="415"/>
      <c r="K21" s="415"/>
      <c r="L21" s="415"/>
      <c r="M21" s="415"/>
    </row>
    <row r="22" spans="1:13" ht="14.25" customHeight="1" x14ac:dyDescent="0.2">
      <c r="A22" s="424"/>
      <c r="B22" s="424"/>
      <c r="C22" s="424"/>
      <c r="D22" s="424"/>
      <c r="E22" s="424"/>
      <c r="F22" s="424"/>
      <c r="G22" s="424"/>
      <c r="H22" s="424"/>
      <c r="I22" s="424"/>
      <c r="J22" s="48"/>
      <c r="K22" s="48"/>
      <c r="L22" s="48"/>
      <c r="M22" s="48"/>
    </row>
    <row r="23" spans="1:13" ht="14.25" customHeight="1" x14ac:dyDescent="0.2">
      <c r="A23" s="424"/>
      <c r="B23" s="424"/>
      <c r="C23" s="424"/>
      <c r="D23" s="424"/>
      <c r="E23" s="424"/>
      <c r="F23" s="424"/>
      <c r="G23" s="424"/>
      <c r="H23" s="424"/>
      <c r="I23" s="424"/>
      <c r="J23" s="415" t="s">
        <v>164</v>
      </c>
      <c r="K23" s="415"/>
      <c r="L23" s="415"/>
      <c r="M23" s="415"/>
    </row>
    <row r="24" spans="1:13" ht="14.25" customHeight="1" x14ac:dyDescent="0.2">
      <c r="A24" s="424"/>
      <c r="B24" s="424"/>
      <c r="C24" s="424"/>
      <c r="D24" s="424"/>
      <c r="E24" s="424"/>
      <c r="F24" s="424"/>
      <c r="G24" s="424"/>
      <c r="H24" s="424"/>
      <c r="I24" s="424"/>
      <c r="J24" s="415"/>
      <c r="K24" s="415"/>
      <c r="L24" s="415"/>
      <c r="M24" s="415"/>
    </row>
    <row r="25" spans="1:13" ht="14.25" customHeight="1" x14ac:dyDescent="0.2">
      <c r="A25" s="424"/>
      <c r="B25" s="424"/>
      <c r="C25" s="424"/>
      <c r="D25" s="424"/>
      <c r="E25" s="424"/>
      <c r="F25" s="424"/>
      <c r="G25" s="424"/>
      <c r="H25" s="424"/>
      <c r="I25" s="424"/>
      <c r="J25" s="415"/>
      <c r="K25" s="415"/>
      <c r="L25" s="415"/>
      <c r="M25" s="415"/>
    </row>
    <row r="26" spans="1:13" ht="14.25" customHeight="1" x14ac:dyDescent="0.2">
      <c r="A26" s="424"/>
      <c r="B26" s="424"/>
      <c r="C26" s="424"/>
      <c r="D26" s="424"/>
      <c r="E26" s="424"/>
      <c r="F26" s="424"/>
      <c r="G26" s="424"/>
      <c r="H26" s="424"/>
      <c r="I26" s="424"/>
      <c r="J26" s="59"/>
      <c r="K26" s="59"/>
      <c r="L26" s="59"/>
      <c r="M26" s="59"/>
    </row>
    <row r="27" spans="1:13" ht="14.25" customHeight="1" x14ac:dyDescent="0.2">
      <c r="A27" s="424"/>
      <c r="B27" s="424"/>
      <c r="C27" s="424"/>
      <c r="D27" s="424"/>
      <c r="E27" s="424"/>
      <c r="F27" s="424"/>
      <c r="G27" s="424"/>
      <c r="H27" s="424"/>
      <c r="I27" s="424"/>
      <c r="J27" s="58"/>
      <c r="K27" s="58"/>
      <c r="L27" s="58"/>
      <c r="M27" s="58"/>
    </row>
    <row r="28" spans="1:13" ht="14.25" customHeight="1" x14ac:dyDescent="0.2">
      <c r="A28" s="424"/>
      <c r="B28" s="424"/>
      <c r="C28" s="424"/>
      <c r="D28" s="424"/>
      <c r="E28" s="424"/>
      <c r="F28" s="424"/>
      <c r="G28" s="424"/>
      <c r="H28" s="424"/>
      <c r="I28" s="424"/>
      <c r="J28" s="59"/>
      <c r="K28" s="59"/>
      <c r="L28" s="59"/>
      <c r="M28" s="59"/>
    </row>
    <row r="29" spans="1:13" ht="14.25" customHeight="1" x14ac:dyDescent="0.2">
      <c r="A29" s="424"/>
      <c r="B29" s="424"/>
      <c r="C29" s="424"/>
      <c r="D29" s="424"/>
      <c r="E29" s="424"/>
      <c r="F29" s="424"/>
      <c r="G29" s="424"/>
      <c r="H29" s="424"/>
      <c r="I29" s="424"/>
      <c r="J29" s="59"/>
      <c r="K29" s="59"/>
      <c r="L29" s="59"/>
      <c r="M29" s="59"/>
    </row>
    <row r="30" spans="1:13" ht="14.25" customHeight="1" x14ac:dyDescent="0.2">
      <c r="A30" s="424"/>
      <c r="B30" s="424"/>
      <c r="C30" s="424"/>
      <c r="D30" s="424"/>
      <c r="E30" s="424"/>
      <c r="F30" s="424"/>
      <c r="G30" s="424"/>
      <c r="H30" s="424"/>
      <c r="I30" s="424"/>
      <c r="J30" s="59"/>
      <c r="K30" s="59"/>
      <c r="L30" s="59"/>
      <c r="M30" s="59"/>
    </row>
    <row r="31" spans="1:13" ht="14.25" customHeight="1" x14ac:dyDescent="0.2">
      <c r="A31" s="424"/>
      <c r="B31" s="424"/>
      <c r="C31" s="424"/>
      <c r="D31" s="424"/>
      <c r="E31" s="424"/>
      <c r="F31" s="424"/>
      <c r="G31" s="424"/>
      <c r="H31" s="424"/>
      <c r="I31" s="424"/>
      <c r="J31" s="60"/>
      <c r="K31" s="60"/>
      <c r="L31" s="60"/>
      <c r="M31" s="60"/>
    </row>
    <row r="32" spans="1:13" x14ac:dyDescent="0.2">
      <c r="A32" s="424"/>
      <c r="B32" s="424"/>
      <c r="C32" s="424"/>
      <c r="D32" s="424"/>
      <c r="E32" s="424"/>
      <c r="F32" s="424"/>
      <c r="G32" s="424"/>
      <c r="H32" s="424"/>
      <c r="I32" s="424"/>
    </row>
    <row r="34" spans="1:13" ht="14.25" customHeight="1" x14ac:dyDescent="0.2">
      <c r="C34" s="397" t="s">
        <v>161</v>
      </c>
      <c r="D34" s="398"/>
      <c r="E34" s="398"/>
      <c r="F34" s="398"/>
      <c r="G34" s="398"/>
      <c r="H34" s="398"/>
    </row>
    <row r="35" spans="1:13" ht="14.25" customHeight="1" x14ac:dyDescent="0.2">
      <c r="C35" s="399"/>
      <c r="D35" s="400"/>
      <c r="E35" s="400"/>
      <c r="F35" s="400"/>
      <c r="G35" s="400"/>
      <c r="H35" s="400"/>
    </row>
    <row r="36" spans="1:13" ht="14.25" customHeight="1" x14ac:dyDescent="0.2">
      <c r="C36" s="399"/>
      <c r="D36" s="400"/>
      <c r="E36" s="400"/>
      <c r="F36" s="400"/>
      <c r="G36" s="400"/>
      <c r="H36" s="400"/>
    </row>
    <row r="37" spans="1:13" ht="14.25" customHeight="1" x14ac:dyDescent="0.2">
      <c r="C37" s="399"/>
      <c r="D37" s="400"/>
      <c r="E37" s="400"/>
      <c r="F37" s="400"/>
      <c r="G37" s="400"/>
      <c r="H37" s="400"/>
    </row>
    <row r="38" spans="1:13" ht="14.25" customHeight="1" x14ac:dyDescent="0.2">
      <c r="C38" s="399"/>
      <c r="D38" s="400"/>
      <c r="E38" s="400"/>
      <c r="F38" s="400"/>
      <c r="G38" s="400"/>
      <c r="H38" s="400"/>
    </row>
    <row r="39" spans="1:13" ht="14.25" customHeight="1" x14ac:dyDescent="0.2">
      <c r="A39" s="403">
        <v>5.0999999999999996</v>
      </c>
      <c r="B39" s="404"/>
      <c r="C39" s="400"/>
      <c r="D39" s="400"/>
      <c r="E39" s="400"/>
      <c r="F39" s="400"/>
      <c r="G39" s="400"/>
      <c r="H39" s="400"/>
    </row>
    <row r="40" spans="1:13" ht="14.25" customHeight="1" x14ac:dyDescent="0.2">
      <c r="A40" s="405"/>
      <c r="B40" s="406"/>
      <c r="C40" s="400"/>
      <c r="D40" s="400"/>
      <c r="E40" s="400"/>
      <c r="F40" s="400"/>
      <c r="G40" s="400"/>
      <c r="H40" s="400"/>
    </row>
    <row r="41" spans="1:13" ht="35.25" thickBot="1" x14ac:dyDescent="0.5">
      <c r="A41" s="31" t="e">
        <f>IF(B41=1,1,VLOOKUP(D59,POPISY!$B$2:$D$6,3,FALSE))</f>
        <v>#N/A</v>
      </c>
      <c r="B41" s="31" t="e">
        <f>VLOOKUP('8PV'!$L$6,Table6[],3,FALSE)</f>
        <v>#N/A</v>
      </c>
      <c r="C41" s="401"/>
      <c r="D41" s="402"/>
      <c r="E41" s="402"/>
      <c r="F41" s="402"/>
      <c r="G41" s="402"/>
      <c r="H41" s="402"/>
      <c r="I41" s="33"/>
      <c r="J41" s="33"/>
    </row>
    <row r="42" spans="1:13" ht="15" thickTop="1" x14ac:dyDescent="0.2">
      <c r="A42" s="376" t="s">
        <v>169</v>
      </c>
      <c r="B42" s="376"/>
      <c r="C42" s="376"/>
      <c r="D42" s="34"/>
      <c r="E42" s="34"/>
      <c r="F42" s="35"/>
      <c r="G42" s="396" t="s">
        <v>31</v>
      </c>
      <c r="H42" s="396"/>
      <c r="I42" s="396"/>
      <c r="J42" s="396"/>
      <c r="K42" s="396"/>
      <c r="L42" s="396"/>
      <c r="M42" s="396"/>
    </row>
    <row r="43" spans="1:13" ht="14.25" customHeight="1" x14ac:dyDescent="0.2">
      <c r="A43" s="55"/>
      <c r="B43" s="55"/>
      <c r="C43" s="55"/>
      <c r="D43" s="55"/>
      <c r="E43" s="55"/>
      <c r="F43" s="55"/>
      <c r="G43" s="377" t="e">
        <f>IF(B41=1,"0 - Doteraz nezahájené, prislúchajúci princíp výnimočnosti hodnotený nulou.","")</f>
        <v>#N/A</v>
      </c>
      <c r="H43" s="377"/>
      <c r="I43" s="377"/>
      <c r="J43" s="377"/>
      <c r="K43" s="377"/>
      <c r="L43" s="377"/>
      <c r="M43" s="377"/>
    </row>
    <row r="44" spans="1:13" x14ac:dyDescent="0.2">
      <c r="A44" s="55"/>
      <c r="B44" s="414"/>
      <c r="C44" s="414"/>
      <c r="D44" s="414"/>
      <c r="E44" s="414"/>
      <c r="F44" s="55"/>
      <c r="G44" s="377"/>
      <c r="H44" s="377"/>
      <c r="I44" s="377"/>
      <c r="J44" s="377"/>
      <c r="K44" s="377"/>
      <c r="L44" s="377"/>
      <c r="M44" s="377"/>
    </row>
    <row r="45" spans="1:13" x14ac:dyDescent="0.2">
      <c r="A45" s="55"/>
      <c r="B45" s="414"/>
      <c r="C45" s="414"/>
      <c r="D45" s="414"/>
      <c r="E45" s="414"/>
      <c r="F45" s="55"/>
      <c r="G45" s="377"/>
      <c r="H45" s="377"/>
      <c r="I45" s="377"/>
      <c r="J45" s="377"/>
      <c r="K45" s="377"/>
      <c r="L45" s="377"/>
      <c r="M45" s="377"/>
    </row>
    <row r="46" spans="1:13" x14ac:dyDescent="0.2">
      <c r="A46" s="55"/>
      <c r="B46" s="55"/>
      <c r="C46" s="55"/>
      <c r="D46" s="55"/>
      <c r="E46" s="55"/>
      <c r="F46" s="55"/>
      <c r="G46" s="377"/>
      <c r="H46" s="377"/>
      <c r="I46" s="377"/>
      <c r="J46" s="377"/>
      <c r="K46" s="377"/>
      <c r="L46" s="377"/>
      <c r="M46" s="377"/>
    </row>
    <row r="47" spans="1:13" ht="14.25" customHeight="1" thickBot="1" x14ac:dyDescent="0.25">
      <c r="A47" s="56"/>
      <c r="B47" s="56"/>
      <c r="C47" s="56"/>
      <c r="D47" s="56"/>
      <c r="E47" s="56"/>
      <c r="F47" s="56"/>
      <c r="G47" s="378"/>
      <c r="H47" s="378"/>
      <c r="I47" s="378"/>
      <c r="J47" s="378"/>
      <c r="K47" s="378"/>
      <c r="L47" s="378"/>
      <c r="M47" s="378"/>
    </row>
    <row r="48" spans="1:13" ht="14.25" customHeight="1" thickTop="1" x14ac:dyDescent="0.2">
      <c r="A48" s="376" t="s">
        <v>5</v>
      </c>
      <c r="B48" s="376"/>
      <c r="C48" s="376"/>
      <c r="D48" s="35"/>
      <c r="E48" s="38"/>
      <c r="F48" s="38"/>
      <c r="G48" s="377" t="e">
        <f>IF(B41=1,"Neuvádzajú sa, prislúchajúci princíp výnimočnosti hodnotený nulou.","")</f>
        <v>#N/A</v>
      </c>
      <c r="H48" s="377"/>
      <c r="I48" s="377"/>
      <c r="J48" s="377"/>
      <c r="K48" s="377"/>
      <c r="L48" s="377"/>
      <c r="M48" s="377"/>
    </row>
    <row r="49" spans="1:13" ht="14.25" customHeight="1" x14ac:dyDescent="0.2">
      <c r="A49" s="36"/>
      <c r="B49" s="36"/>
      <c r="C49" s="36"/>
      <c r="D49" s="36"/>
      <c r="E49" s="39"/>
      <c r="F49" s="39"/>
      <c r="G49" s="377"/>
      <c r="H49" s="377"/>
      <c r="I49" s="377"/>
      <c r="J49" s="377"/>
      <c r="K49" s="377"/>
      <c r="L49" s="377"/>
      <c r="M49" s="377"/>
    </row>
    <row r="50" spans="1:13" ht="14.25" customHeight="1" x14ac:dyDescent="0.2">
      <c r="A50" s="36"/>
      <c r="B50" s="36"/>
      <c r="C50" s="36"/>
      <c r="D50" s="36"/>
      <c r="E50" s="39"/>
      <c r="F50" s="39"/>
      <c r="G50" s="377"/>
      <c r="H50" s="377"/>
      <c r="I50" s="377"/>
      <c r="J50" s="377"/>
      <c r="K50" s="377"/>
      <c r="L50" s="377"/>
      <c r="M50" s="377"/>
    </row>
    <row r="51" spans="1:13" x14ac:dyDescent="0.2">
      <c r="A51" s="39"/>
      <c r="B51" s="39"/>
      <c r="C51" s="39"/>
      <c r="D51" s="39"/>
      <c r="E51" s="39"/>
      <c r="F51" s="39"/>
      <c r="G51" s="377"/>
      <c r="H51" s="377"/>
      <c r="I51" s="377"/>
      <c r="J51" s="377"/>
      <c r="K51" s="377"/>
      <c r="L51" s="377"/>
      <c r="M51" s="377"/>
    </row>
    <row r="52" spans="1:13" ht="14.25" customHeight="1" thickBot="1" x14ac:dyDescent="0.25">
      <c r="A52" s="37"/>
      <c r="B52" s="37"/>
      <c r="C52" s="37"/>
      <c r="D52" s="37"/>
      <c r="E52" s="37"/>
      <c r="F52" s="37"/>
      <c r="G52" s="378"/>
      <c r="H52" s="378"/>
      <c r="I52" s="378"/>
      <c r="J52" s="378"/>
      <c r="K52" s="378"/>
      <c r="L52" s="378"/>
      <c r="M52" s="378"/>
    </row>
    <row r="53" spans="1:13" ht="14.25" customHeight="1" thickTop="1" x14ac:dyDescent="0.2">
      <c r="A53" s="376" t="s">
        <v>9</v>
      </c>
      <c r="B53" s="376"/>
      <c r="C53" s="376"/>
      <c r="D53" s="35"/>
      <c r="E53" s="38"/>
      <c r="F53" s="38"/>
      <c r="G53" s="377"/>
      <c r="H53" s="377"/>
      <c r="I53" s="377"/>
      <c r="J53" s="377"/>
      <c r="K53" s="377"/>
      <c r="L53" s="377"/>
      <c r="M53" s="377"/>
    </row>
    <row r="54" spans="1:13" ht="14.25" customHeight="1" x14ac:dyDescent="0.2">
      <c r="A54" s="36"/>
      <c r="B54" s="36"/>
      <c r="C54" s="36"/>
      <c r="D54" s="36"/>
      <c r="E54" s="39"/>
      <c r="F54" s="39"/>
      <c r="G54" s="377"/>
      <c r="H54" s="377"/>
      <c r="I54" s="377"/>
      <c r="J54" s="377"/>
      <c r="K54" s="377"/>
      <c r="L54" s="377"/>
      <c r="M54" s="377"/>
    </row>
    <row r="55" spans="1:13" x14ac:dyDescent="0.2">
      <c r="A55" s="36"/>
      <c r="B55" s="36"/>
      <c r="C55" s="36"/>
      <c r="D55" s="36"/>
      <c r="E55" s="39"/>
      <c r="F55" s="39"/>
      <c r="G55" s="377"/>
      <c r="H55" s="377"/>
      <c r="I55" s="377"/>
      <c r="J55" s="377"/>
      <c r="K55" s="377"/>
      <c r="L55" s="377"/>
      <c r="M55" s="377"/>
    </row>
    <row r="56" spans="1:13" ht="14.25" customHeight="1" x14ac:dyDescent="0.2">
      <c r="A56" s="39"/>
      <c r="B56" s="39"/>
      <c r="C56" s="39"/>
      <c r="D56" s="39"/>
      <c r="E56" s="39"/>
      <c r="F56" s="39"/>
      <c r="G56" s="377"/>
      <c r="H56" s="377"/>
      <c r="I56" s="377"/>
      <c r="J56" s="377"/>
      <c r="K56" s="377"/>
      <c r="L56" s="377"/>
      <c r="M56" s="377"/>
    </row>
    <row r="57" spans="1:13" ht="14.25" customHeight="1" thickBot="1" x14ac:dyDescent="0.25">
      <c r="A57" s="37"/>
      <c r="B57" s="37"/>
      <c r="C57" s="37"/>
      <c r="D57" s="37"/>
      <c r="E57" s="37"/>
      <c r="F57" s="37"/>
      <c r="G57" s="378"/>
      <c r="H57" s="378"/>
      <c r="I57" s="378"/>
      <c r="J57" s="378"/>
      <c r="K57" s="378"/>
      <c r="L57" s="378"/>
      <c r="M57" s="378"/>
    </row>
    <row r="58" spans="1:13" ht="14.25" customHeight="1" thickTop="1" x14ac:dyDescent="0.2">
      <c r="A58" s="376"/>
      <c r="B58" s="376"/>
      <c r="C58" s="40"/>
      <c r="D58" s="40"/>
      <c r="E58" s="40"/>
      <c r="F58" s="40"/>
      <c r="G58" s="379" t="e">
        <f>IF(B41=1,"Nakoľko ste hodnotili primárny princíp výnimočnosti prislúchajúci subkritériu nulou, oblasť nie je rozvinutá. Môžete definovať iba zlepšovacie aktivity.",IF(D59="","Pre zobrazenie popisu je potrené vybrať stupeň hodnotenia",VLOOKUP(D59,POPISY!$B$2:$C$6,2,FALSE)))</f>
        <v>#N/A</v>
      </c>
      <c r="H58" s="379"/>
      <c r="I58" s="379"/>
      <c r="J58" s="379"/>
      <c r="K58" s="379"/>
      <c r="L58" s="379"/>
      <c r="M58" s="379"/>
    </row>
    <row r="59" spans="1:13" x14ac:dyDescent="0.2">
      <c r="A59" s="412" t="s">
        <v>14</v>
      </c>
      <c r="B59" s="412"/>
      <c r="D59" s="381"/>
      <c r="E59" s="381"/>
      <c r="F59" s="381"/>
      <c r="G59" s="374"/>
      <c r="H59" s="374"/>
      <c r="I59" s="374"/>
      <c r="J59" s="374"/>
      <c r="K59" s="374"/>
      <c r="L59" s="374"/>
      <c r="M59" s="374"/>
    </row>
    <row r="60" spans="1:13" ht="14.25" customHeight="1" x14ac:dyDescent="0.2">
      <c r="A60" s="40"/>
      <c r="B60" s="40"/>
      <c r="C60" s="41"/>
      <c r="D60" s="369" t="e">
        <f>IF(B41=1,"0 - Doteraz nezahájené","")</f>
        <v>#N/A</v>
      </c>
      <c r="E60" s="369"/>
      <c r="F60" s="369"/>
      <c r="G60" s="374"/>
      <c r="H60" s="374"/>
      <c r="I60" s="374"/>
      <c r="J60" s="374"/>
      <c r="K60" s="374"/>
      <c r="L60" s="374"/>
      <c r="M60" s="374"/>
    </row>
    <row r="61" spans="1:13" ht="14.25" customHeight="1" x14ac:dyDescent="0.2">
      <c r="A61" s="370" t="s">
        <v>141</v>
      </c>
      <c r="B61" s="370"/>
      <c r="C61" s="370"/>
      <c r="D61" s="40"/>
      <c r="E61" s="40"/>
      <c r="F61" s="40"/>
      <c r="G61" s="374"/>
      <c r="H61" s="374"/>
      <c r="I61" s="374"/>
      <c r="J61" s="374"/>
      <c r="K61" s="374"/>
      <c r="L61" s="374"/>
      <c r="M61" s="374"/>
    </row>
    <row r="62" spans="1:13" ht="14.25" customHeight="1" x14ac:dyDescent="0.2">
      <c r="A62" s="370"/>
      <c r="B62" s="370"/>
      <c r="C62" s="370"/>
      <c r="D62" s="374" t="e">
        <f>VLOOKUP('8PV'!$L$6,POPISY!$P$2:$R$5,2,FALSE)</f>
        <v>#N/A</v>
      </c>
      <c r="E62" s="374"/>
      <c r="F62" s="374"/>
      <c r="G62" s="40"/>
      <c r="H62" s="40"/>
      <c r="J62" s="42"/>
      <c r="K62" s="42"/>
      <c r="L62" s="42"/>
      <c r="M62" s="42"/>
    </row>
    <row r="63" spans="1:13" ht="15.75" thickBot="1" x14ac:dyDescent="0.25">
      <c r="A63" s="371"/>
      <c r="B63" s="371"/>
      <c r="C63" s="371"/>
      <c r="D63" s="43"/>
      <c r="E63" s="43"/>
      <c r="F63" s="43"/>
      <c r="G63" s="43"/>
      <c r="H63" s="43"/>
      <c r="I63" s="44"/>
      <c r="J63" s="45"/>
      <c r="K63" s="45"/>
      <c r="L63" s="45"/>
      <c r="M63" s="45"/>
    </row>
    <row r="64" spans="1:13" ht="15" thickTop="1" x14ac:dyDescent="0.2"/>
    <row r="66" spans="1:13" ht="14.25" customHeight="1" x14ac:dyDescent="0.2">
      <c r="C66" s="397" t="s">
        <v>163</v>
      </c>
      <c r="D66" s="398"/>
      <c r="E66" s="398"/>
      <c r="F66" s="398"/>
      <c r="G66" s="28"/>
    </row>
    <row r="67" spans="1:13" ht="14.25" customHeight="1" x14ac:dyDescent="0.2">
      <c r="C67" s="399"/>
      <c r="D67" s="400"/>
      <c r="E67" s="400"/>
      <c r="F67" s="400"/>
      <c r="G67" s="29"/>
    </row>
    <row r="68" spans="1:13" ht="14.25" customHeight="1" x14ac:dyDescent="0.2">
      <c r="C68" s="399"/>
      <c r="D68" s="400"/>
      <c r="E68" s="400"/>
      <c r="F68" s="400"/>
      <c r="G68" s="30"/>
    </row>
    <row r="69" spans="1:13" ht="14.25" customHeight="1" x14ac:dyDescent="0.2">
      <c r="C69" s="399"/>
      <c r="D69" s="400"/>
      <c r="E69" s="400"/>
      <c r="F69" s="400"/>
      <c r="G69" s="29"/>
    </row>
    <row r="70" spans="1:13" ht="14.25" customHeight="1" x14ac:dyDescent="0.2">
      <c r="C70" s="399"/>
      <c r="D70" s="400"/>
      <c r="E70" s="400"/>
      <c r="F70" s="400"/>
      <c r="G70" s="29"/>
    </row>
    <row r="71" spans="1:13" ht="14.25" customHeight="1" x14ac:dyDescent="0.2">
      <c r="A71" s="403">
        <v>5.2</v>
      </c>
      <c r="B71" s="404"/>
      <c r="C71" s="400"/>
      <c r="D71" s="400"/>
      <c r="E71" s="400"/>
      <c r="F71" s="400"/>
      <c r="G71" s="29"/>
    </row>
    <row r="72" spans="1:13" ht="14.25" customHeight="1" x14ac:dyDescent="0.2">
      <c r="A72" s="405"/>
      <c r="B72" s="406"/>
      <c r="C72" s="400"/>
      <c r="D72" s="400"/>
      <c r="E72" s="400"/>
      <c r="F72" s="400"/>
      <c r="G72" s="29"/>
    </row>
    <row r="73" spans="1:13" ht="35.25" thickBot="1" x14ac:dyDescent="0.5">
      <c r="A73" s="31" t="e">
        <f>IF(B73=1,1,VLOOKUP(D91,POPISY!$B$2:$D$6,3,FALSE))</f>
        <v>#N/A</v>
      </c>
      <c r="B73" s="31" t="e">
        <f>VLOOKUP('8PV'!$L$8,Table6[],3,FALSE)</f>
        <v>#N/A</v>
      </c>
      <c r="C73" s="401"/>
      <c r="D73" s="402"/>
      <c r="E73" s="402"/>
      <c r="F73" s="402"/>
      <c r="G73" s="32"/>
      <c r="H73" s="33"/>
      <c r="I73" s="33"/>
      <c r="J73" s="33"/>
    </row>
    <row r="74" spans="1:13" ht="15" thickTop="1" x14ac:dyDescent="0.2">
      <c r="A74" s="376" t="s">
        <v>169</v>
      </c>
      <c r="B74" s="376"/>
      <c r="C74" s="376"/>
      <c r="D74" s="34"/>
      <c r="E74" s="34"/>
      <c r="F74" s="35"/>
      <c r="G74" s="396" t="s">
        <v>31</v>
      </c>
      <c r="H74" s="396"/>
      <c r="I74" s="396"/>
      <c r="J74" s="396"/>
      <c r="K74" s="396"/>
      <c r="L74" s="396"/>
      <c r="M74" s="396"/>
    </row>
    <row r="75" spans="1:13" ht="14.25" customHeight="1" x14ac:dyDescent="0.2">
      <c r="A75" s="55"/>
      <c r="B75" s="55"/>
      <c r="C75" s="55"/>
      <c r="D75" s="55"/>
      <c r="E75" s="55"/>
      <c r="F75" s="55"/>
      <c r="G75" s="377" t="e">
        <f>IF(B73=1,"0 - Doteraz nezahájené, prislúchajúci princíp výnimočnosti hodnotený nulou.","")</f>
        <v>#N/A</v>
      </c>
      <c r="H75" s="377"/>
      <c r="I75" s="377"/>
      <c r="J75" s="377"/>
      <c r="K75" s="377"/>
      <c r="L75" s="377"/>
      <c r="M75" s="377"/>
    </row>
    <row r="76" spans="1:13" x14ac:dyDescent="0.2">
      <c r="A76" s="55"/>
      <c r="B76" s="414"/>
      <c r="C76" s="414"/>
      <c r="D76" s="414"/>
      <c r="E76" s="414"/>
      <c r="F76" s="55"/>
      <c r="G76" s="377"/>
      <c r="H76" s="377"/>
      <c r="I76" s="377"/>
      <c r="J76" s="377"/>
      <c r="K76" s="377"/>
      <c r="L76" s="377"/>
      <c r="M76" s="377"/>
    </row>
    <row r="77" spans="1:13" x14ac:dyDescent="0.2">
      <c r="A77" s="55"/>
      <c r="B77" s="414"/>
      <c r="C77" s="414"/>
      <c r="D77" s="414"/>
      <c r="E77" s="414"/>
      <c r="F77" s="55"/>
      <c r="G77" s="377"/>
      <c r="H77" s="377"/>
      <c r="I77" s="377"/>
      <c r="J77" s="377"/>
      <c r="K77" s="377"/>
      <c r="L77" s="377"/>
      <c r="M77" s="377"/>
    </row>
    <row r="78" spans="1:13" x14ac:dyDescent="0.2">
      <c r="A78" s="55"/>
      <c r="B78" s="55"/>
      <c r="C78" s="55"/>
      <c r="D78" s="55"/>
      <c r="E78" s="55"/>
      <c r="F78" s="55"/>
      <c r="G78" s="377"/>
      <c r="H78" s="377"/>
      <c r="I78" s="377"/>
      <c r="J78" s="377"/>
      <c r="K78" s="377"/>
      <c r="L78" s="377"/>
      <c r="M78" s="377"/>
    </row>
    <row r="79" spans="1:13" ht="15" thickBot="1" x14ac:dyDescent="0.25">
      <c r="A79" s="56"/>
      <c r="B79" s="56"/>
      <c r="C79" s="56"/>
      <c r="D79" s="56"/>
      <c r="E79" s="56"/>
      <c r="F79" s="56"/>
      <c r="G79" s="378"/>
      <c r="H79" s="378"/>
      <c r="I79" s="378"/>
      <c r="J79" s="378"/>
      <c r="K79" s="378"/>
      <c r="L79" s="378"/>
      <c r="M79" s="378"/>
    </row>
    <row r="80" spans="1:13" ht="15" thickTop="1" x14ac:dyDescent="0.2">
      <c r="A80" s="376" t="s">
        <v>5</v>
      </c>
      <c r="B80" s="376"/>
      <c r="C80" s="376"/>
      <c r="D80" s="35"/>
      <c r="E80" s="38"/>
      <c r="F80" s="38"/>
      <c r="G80" s="377" t="e">
        <f>IF(B73=1,"Neuvádzajú sa, prislúchajúci princíp výnimočnosti hodnotený nulou.","")</f>
        <v>#N/A</v>
      </c>
      <c r="H80" s="377"/>
      <c r="I80" s="377"/>
      <c r="J80" s="377"/>
      <c r="K80" s="377"/>
      <c r="L80" s="377"/>
      <c r="M80" s="377"/>
    </row>
    <row r="81" spans="1:13" x14ac:dyDescent="0.2">
      <c r="A81" s="36"/>
      <c r="B81" s="36"/>
      <c r="C81" s="36"/>
      <c r="D81" s="36"/>
      <c r="E81" s="39"/>
      <c r="F81" s="39"/>
      <c r="G81" s="377"/>
      <c r="H81" s="377"/>
      <c r="I81" s="377"/>
      <c r="J81" s="377"/>
      <c r="K81" s="377"/>
      <c r="L81" s="377"/>
      <c r="M81" s="377"/>
    </row>
    <row r="82" spans="1:13" x14ac:dyDescent="0.2">
      <c r="A82" s="36"/>
      <c r="B82" s="36"/>
      <c r="C82" s="36"/>
      <c r="D82" s="36"/>
      <c r="E82" s="39"/>
      <c r="F82" s="39"/>
      <c r="G82" s="377"/>
      <c r="H82" s="377"/>
      <c r="I82" s="377"/>
      <c r="J82" s="377"/>
      <c r="K82" s="377"/>
      <c r="L82" s="377"/>
      <c r="M82" s="377"/>
    </row>
    <row r="83" spans="1:13" x14ac:dyDescent="0.2">
      <c r="A83" s="39"/>
      <c r="B83" s="39"/>
      <c r="C83" s="39"/>
      <c r="D83" s="39"/>
      <c r="E83" s="39"/>
      <c r="F83" s="39"/>
      <c r="G83" s="377"/>
      <c r="H83" s="377"/>
      <c r="I83" s="377"/>
      <c r="J83" s="377"/>
      <c r="K83" s="377"/>
      <c r="L83" s="377"/>
      <c r="M83" s="377"/>
    </row>
    <row r="84" spans="1:13" ht="15" thickBot="1" x14ac:dyDescent="0.25">
      <c r="A84" s="37"/>
      <c r="B84" s="37"/>
      <c r="C84" s="37"/>
      <c r="D84" s="37"/>
      <c r="E84" s="37"/>
      <c r="F84" s="37"/>
      <c r="G84" s="378"/>
      <c r="H84" s="378"/>
      <c r="I84" s="378"/>
      <c r="J84" s="378"/>
      <c r="K84" s="378"/>
      <c r="L84" s="378"/>
      <c r="M84" s="378"/>
    </row>
    <row r="85" spans="1:13" ht="15" thickTop="1" x14ac:dyDescent="0.2">
      <c r="A85" s="376" t="s">
        <v>9</v>
      </c>
      <c r="B85" s="376"/>
      <c r="C85" s="376"/>
      <c r="D85" s="35"/>
      <c r="E85" s="38"/>
      <c r="F85" s="38"/>
      <c r="G85" s="377"/>
      <c r="H85" s="377"/>
      <c r="I85" s="377"/>
      <c r="J85" s="377"/>
      <c r="K85" s="377"/>
      <c r="L85" s="377"/>
      <c r="M85" s="377"/>
    </row>
    <row r="86" spans="1:13" x14ac:dyDescent="0.2">
      <c r="A86" s="36"/>
      <c r="B86" s="36"/>
      <c r="C86" s="36"/>
      <c r="D86" s="36"/>
      <c r="E86" s="39"/>
      <c r="F86" s="39"/>
      <c r="G86" s="377"/>
      <c r="H86" s="377"/>
      <c r="I86" s="377"/>
      <c r="J86" s="377"/>
      <c r="K86" s="377"/>
      <c r="L86" s="377"/>
      <c r="M86" s="377"/>
    </row>
    <row r="87" spans="1:13" x14ac:dyDescent="0.2">
      <c r="A87" s="36"/>
      <c r="B87" s="36"/>
      <c r="C87" s="36"/>
      <c r="D87" s="36"/>
      <c r="E87" s="39"/>
      <c r="F87" s="39"/>
      <c r="G87" s="377"/>
      <c r="H87" s="377"/>
      <c r="I87" s="377"/>
      <c r="J87" s="377"/>
      <c r="K87" s="377"/>
      <c r="L87" s="377"/>
      <c r="M87" s="377"/>
    </row>
    <row r="88" spans="1:13" x14ac:dyDescent="0.2">
      <c r="A88" s="39"/>
      <c r="B88" s="39"/>
      <c r="C88" s="39"/>
      <c r="D88" s="39"/>
      <c r="E88" s="39"/>
      <c r="F88" s="39"/>
      <c r="G88" s="377"/>
      <c r="H88" s="377"/>
      <c r="I88" s="377"/>
      <c r="J88" s="377"/>
      <c r="K88" s="377"/>
      <c r="L88" s="377"/>
      <c r="M88" s="377"/>
    </row>
    <row r="89" spans="1:13" ht="15" thickBot="1" x14ac:dyDescent="0.25">
      <c r="A89" s="37"/>
      <c r="B89" s="37"/>
      <c r="C89" s="37"/>
      <c r="D89" s="37"/>
      <c r="E89" s="37"/>
      <c r="F89" s="37"/>
      <c r="G89" s="378"/>
      <c r="H89" s="378"/>
      <c r="I89" s="378"/>
      <c r="J89" s="378"/>
      <c r="K89" s="378"/>
      <c r="L89" s="378"/>
      <c r="M89" s="378"/>
    </row>
    <row r="90" spans="1:13" ht="15" customHeight="1" thickTop="1" x14ac:dyDescent="0.2">
      <c r="A90" s="376"/>
      <c r="B90" s="376"/>
      <c r="C90" s="40"/>
      <c r="D90" s="40"/>
      <c r="E90" s="40"/>
      <c r="F90" s="40"/>
      <c r="G90" s="379" t="e">
        <f>IF(B73=1,"Nakoľko ste hodnotili primárny princíp výnimočnosti prislúchajúci subkritériu nulou, oblasť nie je rozvinutá. Môžete definovať iba zlepšovacie aktivity.",IF(D91="","Pre zobrazenie popisu je potrené vybrať stupeň hodnotenia",VLOOKUP(D91,POPISY!$B$2:$C$6,2,FALSE)))</f>
        <v>#N/A</v>
      </c>
      <c r="H90" s="379"/>
      <c r="I90" s="379"/>
      <c r="J90" s="379"/>
      <c r="K90" s="379"/>
      <c r="L90" s="379"/>
      <c r="M90" s="379"/>
    </row>
    <row r="91" spans="1:13" x14ac:dyDescent="0.2">
      <c r="A91" s="412" t="s">
        <v>14</v>
      </c>
      <c r="B91" s="412"/>
      <c r="D91" s="381"/>
      <c r="E91" s="381"/>
      <c r="F91" s="381"/>
      <c r="G91" s="374"/>
      <c r="H91" s="374"/>
      <c r="I91" s="374"/>
      <c r="J91" s="374"/>
      <c r="K91" s="374"/>
      <c r="L91" s="374"/>
      <c r="M91" s="374"/>
    </row>
    <row r="92" spans="1:13" x14ac:dyDescent="0.2">
      <c r="A92" s="40"/>
      <c r="B92" s="40"/>
      <c r="C92" s="41"/>
      <c r="D92" s="369" t="e">
        <f>IF(B73=1,"0 - Doteraz nezahájené","")</f>
        <v>#N/A</v>
      </c>
      <c r="E92" s="369"/>
      <c r="F92" s="369"/>
      <c r="G92" s="374"/>
      <c r="H92" s="374"/>
      <c r="I92" s="374"/>
      <c r="J92" s="374"/>
      <c r="K92" s="374"/>
      <c r="L92" s="374"/>
      <c r="M92" s="374"/>
    </row>
    <row r="93" spans="1:13" x14ac:dyDescent="0.2">
      <c r="A93" s="370" t="s">
        <v>141</v>
      </c>
      <c r="B93" s="370"/>
      <c r="C93" s="370"/>
      <c r="D93" s="40"/>
      <c r="E93" s="40"/>
      <c r="F93" s="40"/>
      <c r="G93" s="374"/>
      <c r="H93" s="374"/>
      <c r="I93" s="374"/>
      <c r="J93" s="374"/>
      <c r="K93" s="374"/>
      <c r="L93" s="374"/>
      <c r="M93" s="374"/>
    </row>
    <row r="94" spans="1:13" ht="15" x14ac:dyDescent="0.2">
      <c r="A94" s="370"/>
      <c r="B94" s="370"/>
      <c r="C94" s="370"/>
      <c r="D94" s="374" t="e">
        <f>VLOOKUP('8PV'!$L$8,POPISY!$P$2:$R$5,2,FALSE)</f>
        <v>#N/A</v>
      </c>
      <c r="E94" s="374"/>
      <c r="F94" s="374"/>
      <c r="G94" s="40"/>
      <c r="H94" s="40"/>
      <c r="J94" s="42"/>
      <c r="K94" s="42"/>
      <c r="L94" s="42"/>
      <c r="M94" s="42"/>
    </row>
    <row r="95" spans="1:13" ht="15.75" thickBot="1" x14ac:dyDescent="0.25">
      <c r="A95" s="371"/>
      <c r="B95" s="371"/>
      <c r="C95" s="371"/>
      <c r="D95" s="43"/>
      <c r="E95" s="43"/>
      <c r="F95" s="43"/>
      <c r="G95" s="43"/>
      <c r="H95" s="43"/>
      <c r="I95" s="44"/>
      <c r="J95" s="45"/>
      <c r="K95" s="45"/>
      <c r="L95" s="45"/>
      <c r="M95" s="45"/>
    </row>
    <row r="96" spans="1:13" ht="15" thickTop="1" x14ac:dyDescent="0.2"/>
    <row r="97" spans="1:13" ht="14.25" customHeight="1" x14ac:dyDescent="0.2"/>
    <row r="98" spans="1:13" ht="14.25" customHeight="1" x14ac:dyDescent="0.2">
      <c r="C98" s="397" t="s">
        <v>165</v>
      </c>
      <c r="D98" s="398"/>
      <c r="E98" s="398"/>
      <c r="F98" s="398"/>
      <c r="G98" s="398"/>
    </row>
    <row r="99" spans="1:13" ht="14.25" customHeight="1" x14ac:dyDescent="0.2">
      <c r="C99" s="399"/>
      <c r="D99" s="400"/>
      <c r="E99" s="400"/>
      <c r="F99" s="400"/>
      <c r="G99" s="400"/>
    </row>
    <row r="100" spans="1:13" ht="14.25" customHeight="1" x14ac:dyDescent="0.2">
      <c r="C100" s="399"/>
      <c r="D100" s="400"/>
      <c r="E100" s="400"/>
      <c r="F100" s="400"/>
      <c r="G100" s="400"/>
    </row>
    <row r="101" spans="1:13" ht="14.25" customHeight="1" x14ac:dyDescent="0.2">
      <c r="C101" s="399"/>
      <c r="D101" s="400"/>
      <c r="E101" s="400"/>
      <c r="F101" s="400"/>
      <c r="G101" s="400"/>
    </row>
    <row r="102" spans="1:13" ht="14.25" customHeight="1" x14ac:dyDescent="0.2">
      <c r="C102" s="399"/>
      <c r="D102" s="400"/>
      <c r="E102" s="400"/>
      <c r="F102" s="400"/>
      <c r="G102" s="400"/>
    </row>
    <row r="103" spans="1:13" ht="14.25" customHeight="1" x14ac:dyDescent="0.2">
      <c r="A103" s="403">
        <v>5.3</v>
      </c>
      <c r="B103" s="404"/>
      <c r="C103" s="400"/>
      <c r="D103" s="400"/>
      <c r="E103" s="400"/>
      <c r="F103" s="400"/>
      <c r="G103" s="400"/>
    </row>
    <row r="104" spans="1:13" ht="14.25" customHeight="1" x14ac:dyDescent="0.2">
      <c r="A104" s="405"/>
      <c r="B104" s="406"/>
      <c r="C104" s="400"/>
      <c r="D104" s="400"/>
      <c r="E104" s="400"/>
      <c r="F104" s="400"/>
      <c r="G104" s="400"/>
    </row>
    <row r="105" spans="1:13" ht="35.25" thickBot="1" x14ac:dyDescent="0.5">
      <c r="A105" s="31" t="e">
        <f>IF(B105=1,1,VLOOKUP(D123,POPISY!$B$2:$D$6,3,FALSE))</f>
        <v>#N/A</v>
      </c>
      <c r="B105" s="31" t="e">
        <f>VLOOKUP('8PV'!$L$8,Table6[],3,FALSE)</f>
        <v>#N/A</v>
      </c>
      <c r="C105" s="401"/>
      <c r="D105" s="402"/>
      <c r="E105" s="402"/>
      <c r="F105" s="402"/>
      <c r="G105" s="402"/>
      <c r="H105" s="33"/>
      <c r="I105" s="33"/>
      <c r="J105" s="33"/>
    </row>
    <row r="106" spans="1:13" ht="15" thickTop="1" x14ac:dyDescent="0.2">
      <c r="A106" s="376" t="s">
        <v>169</v>
      </c>
      <c r="B106" s="376"/>
      <c r="C106" s="376"/>
      <c r="D106" s="34"/>
      <c r="E106" s="34"/>
      <c r="F106" s="35"/>
      <c r="G106" s="396" t="s">
        <v>31</v>
      </c>
      <c r="H106" s="396"/>
      <c r="I106" s="396"/>
      <c r="J106" s="396"/>
      <c r="K106" s="396"/>
      <c r="L106" s="396"/>
      <c r="M106" s="396"/>
    </row>
    <row r="107" spans="1:13" ht="14.25" customHeight="1" x14ac:dyDescent="0.2">
      <c r="A107" s="55"/>
      <c r="B107" s="55"/>
      <c r="C107" s="55"/>
      <c r="D107" s="55"/>
      <c r="E107" s="55"/>
      <c r="F107" s="55"/>
      <c r="G107" s="377" t="e">
        <f>IF(B105=1,"0 - Doteraz nezahájené, prislúchajúci princíp výnimočnosti hodnotený nulou.","")</f>
        <v>#N/A</v>
      </c>
      <c r="H107" s="377"/>
      <c r="I107" s="377"/>
      <c r="J107" s="377"/>
      <c r="K107" s="377"/>
      <c r="L107" s="377"/>
      <c r="M107" s="377"/>
    </row>
    <row r="108" spans="1:13" x14ac:dyDescent="0.2">
      <c r="A108" s="55"/>
      <c r="B108" s="414"/>
      <c r="C108" s="414"/>
      <c r="D108" s="414"/>
      <c r="E108" s="414"/>
      <c r="F108" s="55"/>
      <c r="G108" s="377"/>
      <c r="H108" s="377"/>
      <c r="I108" s="377"/>
      <c r="J108" s="377"/>
      <c r="K108" s="377"/>
      <c r="L108" s="377"/>
      <c r="M108" s="377"/>
    </row>
    <row r="109" spans="1:13" x14ac:dyDescent="0.2">
      <c r="A109" s="55"/>
      <c r="B109" s="414"/>
      <c r="C109" s="414"/>
      <c r="D109" s="414"/>
      <c r="E109" s="414"/>
      <c r="F109" s="55"/>
      <c r="G109" s="377"/>
      <c r="H109" s="377"/>
      <c r="I109" s="377"/>
      <c r="J109" s="377"/>
      <c r="K109" s="377"/>
      <c r="L109" s="377"/>
      <c r="M109" s="377"/>
    </row>
    <row r="110" spans="1:13" x14ac:dyDescent="0.2">
      <c r="A110" s="55"/>
      <c r="B110" s="55"/>
      <c r="C110" s="55"/>
      <c r="D110" s="55"/>
      <c r="E110" s="55"/>
      <c r="F110" s="55"/>
      <c r="G110" s="377"/>
      <c r="H110" s="377"/>
      <c r="I110" s="377"/>
      <c r="J110" s="377"/>
      <c r="K110" s="377"/>
      <c r="L110" s="377"/>
      <c r="M110" s="377"/>
    </row>
    <row r="111" spans="1:13" ht="15" thickBot="1" x14ac:dyDescent="0.25">
      <c r="A111" s="56"/>
      <c r="B111" s="56"/>
      <c r="C111" s="56"/>
      <c r="D111" s="56"/>
      <c r="E111" s="56"/>
      <c r="F111" s="56"/>
      <c r="G111" s="378"/>
      <c r="H111" s="378"/>
      <c r="I111" s="378"/>
      <c r="J111" s="378"/>
      <c r="K111" s="378"/>
      <c r="L111" s="378"/>
      <c r="M111" s="378"/>
    </row>
    <row r="112" spans="1:13" ht="15" thickTop="1" x14ac:dyDescent="0.2">
      <c r="A112" s="376" t="s">
        <v>5</v>
      </c>
      <c r="B112" s="376"/>
      <c r="C112" s="376"/>
      <c r="D112" s="35"/>
      <c r="E112" s="38"/>
      <c r="F112" s="38"/>
      <c r="G112" s="377" t="e">
        <f>IF(B105=1,"Neuvádzajú sa, prislúchajúci princíp výnimočnosti hodnotený nulou.","")</f>
        <v>#N/A</v>
      </c>
      <c r="H112" s="377"/>
      <c r="I112" s="377"/>
      <c r="J112" s="377"/>
      <c r="K112" s="377"/>
      <c r="L112" s="377"/>
      <c r="M112" s="377"/>
    </row>
    <row r="113" spans="1:13" x14ac:dyDescent="0.2">
      <c r="A113" s="36"/>
      <c r="B113" s="36"/>
      <c r="C113" s="36"/>
      <c r="D113" s="36"/>
      <c r="E113" s="39"/>
      <c r="F113" s="39"/>
      <c r="G113" s="377"/>
      <c r="H113" s="377"/>
      <c r="I113" s="377"/>
      <c r="J113" s="377"/>
      <c r="K113" s="377"/>
      <c r="L113" s="377"/>
      <c r="M113" s="377"/>
    </row>
    <row r="114" spans="1:13" x14ac:dyDescent="0.2">
      <c r="A114" s="36"/>
      <c r="B114" s="36"/>
      <c r="C114" s="36"/>
      <c r="D114" s="36"/>
      <c r="E114" s="39"/>
      <c r="F114" s="39"/>
      <c r="G114" s="377"/>
      <c r="H114" s="377"/>
      <c r="I114" s="377"/>
      <c r="J114" s="377"/>
      <c r="K114" s="377"/>
      <c r="L114" s="377"/>
      <c r="M114" s="377"/>
    </row>
    <row r="115" spans="1:13" x14ac:dyDescent="0.2">
      <c r="A115" s="39"/>
      <c r="B115" s="39"/>
      <c r="C115" s="39"/>
      <c r="D115" s="39"/>
      <c r="E115" s="39"/>
      <c r="F115" s="39"/>
      <c r="G115" s="377"/>
      <c r="H115" s="377"/>
      <c r="I115" s="377"/>
      <c r="J115" s="377"/>
      <c r="K115" s="377"/>
      <c r="L115" s="377"/>
      <c r="M115" s="377"/>
    </row>
    <row r="116" spans="1:13" ht="15" thickBot="1" x14ac:dyDescent="0.25">
      <c r="A116" s="37"/>
      <c r="B116" s="37"/>
      <c r="C116" s="37"/>
      <c r="D116" s="37"/>
      <c r="E116" s="37"/>
      <c r="F116" s="37"/>
      <c r="G116" s="378"/>
      <c r="H116" s="378"/>
      <c r="I116" s="378"/>
      <c r="J116" s="378"/>
      <c r="K116" s="378"/>
      <c r="L116" s="378"/>
      <c r="M116" s="378"/>
    </row>
    <row r="117" spans="1:13" ht="15" thickTop="1" x14ac:dyDescent="0.2">
      <c r="A117" s="376" t="s">
        <v>9</v>
      </c>
      <c r="B117" s="376"/>
      <c r="C117" s="376"/>
      <c r="D117" s="35"/>
      <c r="E117" s="38"/>
      <c r="F117" s="38"/>
      <c r="G117" s="377"/>
      <c r="H117" s="377"/>
      <c r="I117" s="377"/>
      <c r="J117" s="377"/>
      <c r="K117" s="377"/>
      <c r="L117" s="377"/>
      <c r="M117" s="377"/>
    </row>
    <row r="118" spans="1:13" x14ac:dyDescent="0.2">
      <c r="A118" s="36"/>
      <c r="B118" s="36"/>
      <c r="C118" s="36"/>
      <c r="D118" s="36"/>
      <c r="E118" s="39"/>
      <c r="F118" s="39"/>
      <c r="G118" s="377"/>
      <c r="H118" s="377"/>
      <c r="I118" s="377"/>
      <c r="J118" s="377"/>
      <c r="K118" s="377"/>
      <c r="L118" s="377"/>
      <c r="M118" s="377"/>
    </row>
    <row r="119" spans="1:13" x14ac:dyDescent="0.2">
      <c r="A119" s="36"/>
      <c r="B119" s="36"/>
      <c r="C119" s="36"/>
      <c r="D119" s="36"/>
      <c r="E119" s="39"/>
      <c r="F119" s="39"/>
      <c r="G119" s="377"/>
      <c r="H119" s="377"/>
      <c r="I119" s="377"/>
      <c r="J119" s="377"/>
      <c r="K119" s="377"/>
      <c r="L119" s="377"/>
      <c r="M119" s="377"/>
    </row>
    <row r="120" spans="1:13" x14ac:dyDescent="0.2">
      <c r="A120" s="39"/>
      <c r="B120" s="39"/>
      <c r="C120" s="39"/>
      <c r="D120" s="39"/>
      <c r="E120" s="39"/>
      <c r="F120" s="39"/>
      <c r="G120" s="377"/>
      <c r="H120" s="377"/>
      <c r="I120" s="377"/>
      <c r="J120" s="377"/>
      <c r="K120" s="377"/>
      <c r="L120" s="377"/>
      <c r="M120" s="377"/>
    </row>
    <row r="121" spans="1:13" ht="15" thickBot="1" x14ac:dyDescent="0.25">
      <c r="A121" s="37"/>
      <c r="B121" s="37"/>
      <c r="C121" s="37"/>
      <c r="D121" s="37"/>
      <c r="E121" s="37"/>
      <c r="F121" s="37"/>
      <c r="G121" s="378"/>
      <c r="H121" s="378"/>
      <c r="I121" s="378"/>
      <c r="J121" s="378"/>
      <c r="K121" s="378"/>
      <c r="L121" s="378"/>
      <c r="M121" s="378"/>
    </row>
    <row r="122" spans="1:13" ht="15" customHeight="1" thickTop="1" x14ac:dyDescent="0.2">
      <c r="A122" s="376"/>
      <c r="B122" s="376"/>
      <c r="C122" s="40"/>
      <c r="D122" s="40"/>
      <c r="E122" s="40"/>
      <c r="F122" s="40"/>
      <c r="G122" s="379" t="e">
        <f>IF(B105=1,"Nakoľko ste hodnotili primárny princíp výnimočnosti prislúchajúci subkritériu nulou, oblasť nie je rozvinutá. Môžete definovať iba zlepšovacie aktivity.",IF(D123="","Pre zobrazenie popisu je potrené vybrať stupeň hodnotenia",VLOOKUP(D123,POPISY!$B$2:$C$6,2,FALSE)))</f>
        <v>#N/A</v>
      </c>
      <c r="H122" s="379"/>
      <c r="I122" s="379"/>
      <c r="J122" s="379"/>
      <c r="K122" s="379"/>
      <c r="L122" s="379"/>
      <c r="M122" s="379"/>
    </row>
    <row r="123" spans="1:13" x14ac:dyDescent="0.2">
      <c r="A123" s="412" t="s">
        <v>14</v>
      </c>
      <c r="B123" s="412"/>
      <c r="D123" s="381"/>
      <c r="E123" s="381"/>
      <c r="F123" s="381"/>
      <c r="G123" s="374"/>
      <c r="H123" s="374"/>
      <c r="I123" s="374"/>
      <c r="J123" s="374"/>
      <c r="K123" s="374"/>
      <c r="L123" s="374"/>
      <c r="M123" s="374"/>
    </row>
    <row r="124" spans="1:13" x14ac:dyDescent="0.2">
      <c r="A124" s="40"/>
      <c r="B124" s="40"/>
      <c r="C124" s="41"/>
      <c r="D124" s="369" t="e">
        <f>IF(B105=1,"0 - Doteraz nezahájené","")</f>
        <v>#N/A</v>
      </c>
      <c r="E124" s="369"/>
      <c r="F124" s="369"/>
      <c r="G124" s="374"/>
      <c r="H124" s="374"/>
      <c r="I124" s="374"/>
      <c r="J124" s="374"/>
      <c r="K124" s="374"/>
      <c r="L124" s="374"/>
      <c r="M124" s="374"/>
    </row>
    <row r="125" spans="1:13" x14ac:dyDescent="0.2">
      <c r="A125" s="370" t="s">
        <v>141</v>
      </c>
      <c r="B125" s="370"/>
      <c r="C125" s="370"/>
      <c r="D125" s="40"/>
      <c r="E125" s="40"/>
      <c r="F125" s="40"/>
      <c r="G125" s="374"/>
      <c r="H125" s="374"/>
      <c r="I125" s="374"/>
      <c r="J125" s="374"/>
      <c r="K125" s="374"/>
      <c r="L125" s="374"/>
      <c r="M125" s="374"/>
    </row>
    <row r="126" spans="1:13" ht="15" x14ac:dyDescent="0.2">
      <c r="A126" s="370"/>
      <c r="B126" s="370"/>
      <c r="C126" s="370"/>
      <c r="D126" s="374" t="e">
        <f>VLOOKUP('8PV'!$L$8,POPISY!$P$2:$R$5,2,FALSE)</f>
        <v>#N/A</v>
      </c>
      <c r="E126" s="374"/>
      <c r="F126" s="374"/>
      <c r="G126" s="40"/>
      <c r="H126" s="40"/>
      <c r="J126" s="42"/>
      <c r="K126" s="42"/>
      <c r="L126" s="42"/>
      <c r="M126" s="42"/>
    </row>
    <row r="127" spans="1:13" ht="15.75" thickBot="1" x14ac:dyDescent="0.25">
      <c r="A127" s="371"/>
      <c r="B127" s="371"/>
      <c r="C127" s="371"/>
      <c r="D127" s="43"/>
      <c r="E127" s="43"/>
      <c r="F127" s="43"/>
      <c r="G127" s="43"/>
      <c r="H127" s="43"/>
      <c r="I127" s="44"/>
      <c r="J127" s="45"/>
      <c r="K127" s="45"/>
      <c r="L127" s="45"/>
      <c r="M127" s="45"/>
    </row>
    <row r="128" spans="1:13" ht="15" thickTop="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sheetData>
  <sheetProtection algorithmName="SHA-512" hashValue="DI08cbimP0yVmaXnsPW7PkTs7EiEUm2vWc6mfQdnjNXnzg4JfG4uyDT82K5iVeVWtah/3NZW6/sgkbHd/oRicg==" saltValue="tuLxgnnt8nZAnJVueqEjAA==" spinCount="100000" sheet="1" objects="1" scenarios="1" formatCells="0" selectLockedCells="1"/>
  <mergeCells count="59">
    <mergeCell ref="B9:E11"/>
    <mergeCell ref="J15:M17"/>
    <mergeCell ref="J19:M21"/>
    <mergeCell ref="J23:M25"/>
    <mergeCell ref="B44:E44"/>
    <mergeCell ref="C34:H41"/>
    <mergeCell ref="A39:B40"/>
    <mergeCell ref="A42:C42"/>
    <mergeCell ref="G42:M42"/>
    <mergeCell ref="G43:M47"/>
    <mergeCell ref="B45:E45"/>
    <mergeCell ref="G75:M79"/>
    <mergeCell ref="A48:C48"/>
    <mergeCell ref="G48:M52"/>
    <mergeCell ref="A53:C53"/>
    <mergeCell ref="G53:M57"/>
    <mergeCell ref="A58:B58"/>
    <mergeCell ref="G58:M61"/>
    <mergeCell ref="A59:B59"/>
    <mergeCell ref="D59:F59"/>
    <mergeCell ref="D60:F60"/>
    <mergeCell ref="A61:C63"/>
    <mergeCell ref="B76:E76"/>
    <mergeCell ref="B77:E77"/>
    <mergeCell ref="D62:F62"/>
    <mergeCell ref="C66:F73"/>
    <mergeCell ref="A71:B72"/>
    <mergeCell ref="A74:C74"/>
    <mergeCell ref="G74:M74"/>
    <mergeCell ref="G106:M106"/>
    <mergeCell ref="G107:M111"/>
    <mergeCell ref="A80:C80"/>
    <mergeCell ref="G80:M84"/>
    <mergeCell ref="A85:C85"/>
    <mergeCell ref="G85:M89"/>
    <mergeCell ref="A90:B90"/>
    <mergeCell ref="G90:M93"/>
    <mergeCell ref="A91:B91"/>
    <mergeCell ref="D91:F91"/>
    <mergeCell ref="D92:F92"/>
    <mergeCell ref="A93:C95"/>
    <mergeCell ref="B108:E108"/>
    <mergeCell ref="B109:E109"/>
    <mergeCell ref="D126:F126"/>
    <mergeCell ref="A13:I32"/>
    <mergeCell ref="A112:C112"/>
    <mergeCell ref="G112:M116"/>
    <mergeCell ref="A117:C117"/>
    <mergeCell ref="G117:M121"/>
    <mergeCell ref="A122:B122"/>
    <mergeCell ref="G122:M125"/>
    <mergeCell ref="A123:B123"/>
    <mergeCell ref="D123:F123"/>
    <mergeCell ref="D124:F124"/>
    <mergeCell ref="A125:C127"/>
    <mergeCell ref="D94:F94"/>
    <mergeCell ref="C98:G105"/>
    <mergeCell ref="A103:B104"/>
    <mergeCell ref="A106:C106"/>
  </mergeCells>
  <conditionalFormatting sqref="D62:F62">
    <cfRule type="expression" dxfId="191" priority="12">
      <formula>$B$41=1</formula>
    </cfRule>
  </conditionalFormatting>
  <conditionalFormatting sqref="D59:F59">
    <cfRule type="expression" dxfId="190" priority="11">
      <formula>$B41&lt;1</formula>
    </cfRule>
  </conditionalFormatting>
  <conditionalFormatting sqref="G43:M47">
    <cfRule type="expression" dxfId="189" priority="10">
      <formula>$B41=1</formula>
    </cfRule>
  </conditionalFormatting>
  <conditionalFormatting sqref="G48:M52">
    <cfRule type="expression" dxfId="188" priority="9">
      <formula>$B41=1</formula>
    </cfRule>
  </conditionalFormatting>
  <conditionalFormatting sqref="D94:F94">
    <cfRule type="expression" dxfId="187" priority="8">
      <formula>$B$41=1</formula>
    </cfRule>
  </conditionalFormatting>
  <conditionalFormatting sqref="D91:F91">
    <cfRule type="expression" dxfId="186" priority="7">
      <formula>$B73&lt;1</formula>
    </cfRule>
  </conditionalFormatting>
  <conditionalFormatting sqref="G75:M79">
    <cfRule type="expression" dxfId="185" priority="6">
      <formula>$B73=1</formula>
    </cfRule>
  </conditionalFormatting>
  <conditionalFormatting sqref="G80:M84">
    <cfRule type="expression" dxfId="184" priority="5">
      <formula>$B73=1</formula>
    </cfRule>
  </conditionalFormatting>
  <conditionalFormatting sqref="D126:F126">
    <cfRule type="expression" dxfId="183" priority="4">
      <formula>$B$41=1</formula>
    </cfRule>
  </conditionalFormatting>
  <conditionalFormatting sqref="D123:F123">
    <cfRule type="expression" dxfId="182" priority="3">
      <formula>$B105&lt;1</formula>
    </cfRule>
  </conditionalFormatting>
  <conditionalFormatting sqref="G107:M111">
    <cfRule type="expression" dxfId="181" priority="2">
      <formula>$B105=1</formula>
    </cfRule>
  </conditionalFormatting>
  <conditionalFormatting sqref="G112:M116">
    <cfRule type="expression" dxfId="180" priority="1">
      <formula>$B105=1</formula>
    </cfRule>
  </conditionalFormatting>
  <hyperlinks>
    <hyperlink ref="J15:M17" location="'5PROCESY'!G43" tooltip="Klik na subkritérium" display="5.1 Navrhovanie a riadenie procesov s cieľom zvyšovania hodnoty pre občanov a zákazníkov" xr:uid="{D7FD05D9-FFF3-4185-A704-B779BE84F338}"/>
    <hyperlink ref="J19:M21" location="'5PROCESY'!G75" tooltip="Klik na subkritérium" display="5.2 Dodávanie produktov a služieb zákazníkom, občanom, zainteresovaným stranám a spoločnosti" xr:uid="{0FD39E7E-026C-4169-A484-62BE61427A38}"/>
    <hyperlink ref="J23:M25" location="'5PROCESY'!G107" tooltip="Klik na subkritérium" display="5.3 Koordinácia procesov v celej organizácii a s inými relevantnými organizáciami" xr:uid="{FC3F3CD1-7B60-4E04-9DBB-48FB6DABAF8C}"/>
  </hyperlinks>
  <printOptions horizontalCentered="1" verticalCentered="1"/>
  <pageMargins left="0.7" right="0.7" top="0.75" bottom="0.75" header="0.3" footer="0.3"/>
  <pageSetup paperSize="9" fitToWidth="0" fitToHeight="0" orientation="landscape" r:id="rId1"/>
  <headerFooter>
    <oddHeader>&amp;C&amp;K00-045Kritérium 5 - Procesy</oddHeader>
    <oddFooter>&amp;C&amp;K00-049EASY CAF Tool</oddFooter>
  </headerFooter>
  <ignoredErrors>
    <ignoredError sqref="A41:B41 D62 A73:B73 D92 D94 A105:B105 D126 D124" evalError="1"/>
    <ignoredError sqref="G75 G107"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A09210D-899C-4ABD-AA9C-FF2EB8E4EAC3}">
          <x14:formula1>
            <xm:f>POPISY!$B$2:$B$6</xm:f>
          </x14:formula1>
          <xm:sqref>D59:F59 D91:F91 D123:F123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1486-C144-4EBF-A85E-B4DDE6606D01}">
  <dimension ref="A1:O97"/>
  <sheetViews>
    <sheetView showGridLines="0" view="pageLayout" zoomScaleNormal="130" zoomScaleSheetLayoutView="115" workbookViewId="0"/>
  </sheetViews>
  <sheetFormatPr defaultColWidth="0" defaultRowHeight="14.25" customHeight="1" zeroHeight="1" x14ac:dyDescent="0.2"/>
  <cols>
    <col min="1" max="13" width="9" style="27" customWidth="1"/>
    <col min="14" max="14" width="6" style="27" customWidth="1"/>
    <col min="15" max="15" width="47" style="27" hidden="1" customWidth="1"/>
    <col min="16" max="16384" width="1.75" style="27" hidden="1"/>
  </cols>
  <sheetData>
    <row r="1" spans="1:8" x14ac:dyDescent="0.2">
      <c r="A1" s="48"/>
    </row>
    <row r="2" spans="1:8" x14ac:dyDescent="0.2">
      <c r="A2" s="48"/>
    </row>
    <row r="3" spans="1:8" x14ac:dyDescent="0.2">
      <c r="A3" s="48"/>
    </row>
    <row r="4" spans="1:8" x14ac:dyDescent="0.2">
      <c r="A4" s="48"/>
    </row>
    <row r="5" spans="1:8" x14ac:dyDescent="0.2">
      <c r="A5" s="48"/>
    </row>
    <row r="6" spans="1:8" ht="14.25" customHeight="1" x14ac:dyDescent="0.2">
      <c r="A6" s="48"/>
      <c r="B6" s="426" t="s">
        <v>166</v>
      </c>
      <c r="C6" s="426"/>
      <c r="D6" s="426"/>
      <c r="E6" s="426"/>
      <c r="F6" s="426"/>
    </row>
    <row r="7" spans="1:8" ht="14.25" customHeight="1" x14ac:dyDescent="0.2">
      <c r="B7" s="426"/>
      <c r="C7" s="426"/>
      <c r="D7" s="426"/>
      <c r="E7" s="426"/>
      <c r="F7" s="426"/>
    </row>
    <row r="8" spans="1:8" ht="14.25" customHeight="1" x14ac:dyDescent="0.2">
      <c r="B8" s="426"/>
      <c r="C8" s="426"/>
      <c r="D8" s="426"/>
      <c r="E8" s="426"/>
      <c r="F8" s="426"/>
    </row>
    <row r="9" spans="1:8" ht="34.5" customHeight="1" x14ac:dyDescent="0.2">
      <c r="B9" s="426"/>
      <c r="C9" s="426"/>
      <c r="D9" s="426"/>
      <c r="E9" s="426"/>
      <c r="F9" s="426"/>
    </row>
    <row r="10" spans="1:8" ht="14.25" customHeight="1" x14ac:dyDescent="0.2">
      <c r="B10" s="426"/>
      <c r="C10" s="426"/>
      <c r="D10" s="426"/>
      <c r="E10" s="426"/>
      <c r="F10" s="426"/>
    </row>
    <row r="11" spans="1:8" ht="14.25" customHeight="1" x14ac:dyDescent="0.2">
      <c r="B11" s="426"/>
      <c r="C11" s="426"/>
      <c r="D11" s="426"/>
      <c r="E11" s="426"/>
      <c r="F11" s="426"/>
    </row>
    <row r="12" spans="1:8" ht="14.25" customHeight="1" x14ac:dyDescent="0.2">
      <c r="B12" s="426"/>
      <c r="C12" s="426"/>
      <c r="D12" s="426"/>
      <c r="E12" s="426"/>
      <c r="F12" s="426"/>
    </row>
    <row r="13" spans="1:8" ht="14.25" customHeight="1" x14ac:dyDescent="0.2">
      <c r="B13" s="426"/>
      <c r="C13" s="426"/>
      <c r="D13" s="426"/>
      <c r="E13" s="426"/>
      <c r="F13" s="426"/>
    </row>
    <row r="14" spans="1:8" ht="14.25" customHeight="1" x14ac:dyDescent="0.2">
      <c r="A14" s="422" t="s">
        <v>528</v>
      </c>
      <c r="B14" s="422"/>
      <c r="C14" s="422"/>
      <c r="D14" s="422"/>
      <c r="E14" s="422"/>
      <c r="F14" s="422"/>
      <c r="G14" s="422"/>
      <c r="H14" s="422"/>
    </row>
    <row r="15" spans="1:8" ht="14.25" customHeight="1" x14ac:dyDescent="0.2">
      <c r="A15" s="422"/>
      <c r="B15" s="422"/>
      <c r="C15" s="422"/>
      <c r="D15" s="422"/>
      <c r="E15" s="422"/>
      <c r="F15" s="422"/>
      <c r="G15" s="422"/>
      <c r="H15" s="422"/>
    </row>
    <row r="16" spans="1:8" ht="15" customHeight="1" x14ac:dyDescent="0.2">
      <c r="A16" s="422"/>
      <c r="B16" s="422"/>
      <c r="C16" s="422"/>
      <c r="D16" s="422"/>
      <c r="E16" s="422"/>
      <c r="F16" s="422"/>
      <c r="G16" s="422"/>
      <c r="H16" s="422"/>
    </row>
    <row r="17" spans="1:13" ht="14.25" customHeight="1" x14ac:dyDescent="0.2">
      <c r="A17" s="422"/>
      <c r="B17" s="422"/>
      <c r="C17" s="422"/>
      <c r="D17" s="422"/>
      <c r="E17" s="422"/>
      <c r="F17" s="422"/>
      <c r="G17" s="422"/>
      <c r="H17" s="422"/>
    </row>
    <row r="18" spans="1:13" ht="14.25" customHeight="1" x14ac:dyDescent="0.2">
      <c r="A18" s="422"/>
      <c r="B18" s="422"/>
      <c r="C18" s="422"/>
      <c r="D18" s="422"/>
      <c r="E18" s="422"/>
      <c r="F18" s="422"/>
      <c r="G18" s="422"/>
      <c r="H18" s="422"/>
    </row>
    <row r="19" spans="1:13" x14ac:dyDescent="0.2">
      <c r="A19" s="422"/>
      <c r="B19" s="422"/>
      <c r="C19" s="422"/>
      <c r="D19" s="422"/>
      <c r="E19" s="422"/>
      <c r="F19" s="422"/>
      <c r="G19" s="422"/>
      <c r="H19" s="422"/>
    </row>
    <row r="20" spans="1:13" ht="14.25" customHeight="1" x14ac:dyDescent="0.2">
      <c r="A20" s="422"/>
      <c r="B20" s="422"/>
      <c r="C20" s="422"/>
      <c r="D20" s="422"/>
      <c r="E20" s="422"/>
      <c r="F20" s="422"/>
      <c r="G20" s="422"/>
      <c r="H20" s="422"/>
      <c r="J20" s="434" t="s">
        <v>106</v>
      </c>
      <c r="K20" s="434"/>
      <c r="L20" s="434"/>
      <c r="M20" s="434"/>
    </row>
    <row r="21" spans="1:13" ht="14.25" customHeight="1" x14ac:dyDescent="0.2">
      <c r="A21" s="422"/>
      <c r="B21" s="422"/>
      <c r="C21" s="422"/>
      <c r="D21" s="422"/>
      <c r="E21" s="422"/>
      <c r="F21" s="422"/>
      <c r="G21" s="422"/>
      <c r="H21" s="422"/>
      <c r="J21" s="434"/>
      <c r="K21" s="434"/>
      <c r="L21" s="434"/>
      <c r="M21" s="434"/>
    </row>
    <row r="22" spans="1:13" ht="14.25" customHeight="1" x14ac:dyDescent="0.2">
      <c r="A22" s="422"/>
      <c r="B22" s="422"/>
      <c r="C22" s="422"/>
      <c r="D22" s="422"/>
      <c r="E22" s="422"/>
      <c r="F22" s="422"/>
      <c r="G22" s="422"/>
      <c r="H22" s="422"/>
      <c r="J22" s="435"/>
      <c r="K22" s="435"/>
      <c r="L22" s="435"/>
      <c r="M22" s="435"/>
    </row>
    <row r="23" spans="1:13" ht="14.25" customHeight="1" x14ac:dyDescent="0.2">
      <c r="A23" s="422"/>
      <c r="B23" s="422"/>
      <c r="C23" s="422"/>
      <c r="D23" s="422"/>
      <c r="E23" s="422"/>
      <c r="F23" s="422"/>
      <c r="G23" s="422"/>
      <c r="H23" s="422"/>
      <c r="J23" s="48"/>
      <c r="K23" s="48"/>
      <c r="L23" s="48"/>
      <c r="M23" s="48"/>
    </row>
    <row r="24" spans="1:13" ht="14.25" customHeight="1" x14ac:dyDescent="0.2">
      <c r="A24" s="420" t="s">
        <v>167</v>
      </c>
      <c r="B24" s="420"/>
      <c r="C24" s="420"/>
      <c r="D24" s="420"/>
      <c r="E24" s="420"/>
      <c r="F24" s="420"/>
      <c r="G24" s="420"/>
      <c r="H24" s="420"/>
      <c r="J24" s="434" t="s">
        <v>107</v>
      </c>
      <c r="K24" s="434"/>
      <c r="L24" s="434"/>
      <c r="M24" s="434"/>
    </row>
    <row r="25" spans="1:13" ht="14.25" customHeight="1" x14ac:dyDescent="0.2">
      <c r="A25" s="420"/>
      <c r="B25" s="420"/>
      <c r="C25" s="420"/>
      <c r="D25" s="420"/>
      <c r="E25" s="420"/>
      <c r="F25" s="420"/>
      <c r="G25" s="420"/>
      <c r="H25" s="420"/>
      <c r="J25" s="434"/>
      <c r="K25" s="434"/>
      <c r="L25" s="434"/>
      <c r="M25" s="434"/>
    </row>
    <row r="26" spans="1:13" ht="14.25" customHeight="1" x14ac:dyDescent="0.2">
      <c r="A26" s="420"/>
      <c r="B26" s="420"/>
      <c r="C26" s="420"/>
      <c r="D26" s="420"/>
      <c r="E26" s="420"/>
      <c r="F26" s="420"/>
      <c r="G26" s="420"/>
      <c r="H26" s="420"/>
      <c r="J26" s="434"/>
      <c r="K26" s="434"/>
      <c r="L26" s="434"/>
      <c r="M26" s="434"/>
    </row>
    <row r="27" spans="1:13" ht="14.25" customHeight="1" x14ac:dyDescent="0.2">
      <c r="A27" s="420"/>
      <c r="B27" s="420"/>
      <c r="C27" s="420"/>
      <c r="D27" s="420"/>
      <c r="E27" s="420"/>
      <c r="F27" s="420"/>
      <c r="G27" s="420"/>
      <c r="H27" s="420"/>
      <c r="J27" s="67"/>
      <c r="K27" s="67"/>
      <c r="L27" s="67"/>
      <c r="M27" s="67"/>
    </row>
    <row r="28" spans="1:13" ht="14.25" customHeight="1" x14ac:dyDescent="0.2">
      <c r="A28" s="420"/>
      <c r="B28" s="420"/>
      <c r="C28" s="420"/>
      <c r="D28" s="420"/>
      <c r="E28" s="420"/>
      <c r="F28" s="420"/>
      <c r="G28" s="420"/>
      <c r="H28" s="420"/>
      <c r="J28" s="68"/>
      <c r="K28" s="68"/>
      <c r="L28" s="68"/>
      <c r="M28" s="68"/>
    </row>
    <row r="29" spans="1:13" ht="14.25" customHeight="1" x14ac:dyDescent="0.2">
      <c r="A29" s="420"/>
      <c r="B29" s="420"/>
      <c r="C29" s="420"/>
      <c r="D29" s="420"/>
      <c r="E29" s="420"/>
      <c r="F29" s="420"/>
      <c r="G29" s="420"/>
      <c r="H29" s="420"/>
      <c r="J29" s="68"/>
      <c r="K29" s="68"/>
      <c r="L29" s="68"/>
      <c r="M29" s="68"/>
    </row>
    <row r="30" spans="1:13" ht="14.25" customHeight="1" x14ac:dyDescent="0.2">
      <c r="A30" s="420"/>
      <c r="B30" s="420"/>
      <c r="C30" s="420"/>
      <c r="D30" s="420"/>
      <c r="E30" s="420"/>
      <c r="F30" s="420"/>
      <c r="G30" s="420"/>
      <c r="H30" s="420"/>
      <c r="J30" s="68"/>
      <c r="K30" s="68"/>
      <c r="L30" s="68"/>
      <c r="M30" s="68"/>
    </row>
    <row r="31" spans="1:13" ht="14.25" customHeight="1" x14ac:dyDescent="0.2">
      <c r="A31" s="420"/>
      <c r="B31" s="420"/>
      <c r="C31" s="420"/>
      <c r="D31" s="420"/>
      <c r="E31" s="420"/>
      <c r="F31" s="420"/>
      <c r="G31" s="420"/>
      <c r="H31" s="420"/>
      <c r="J31" s="42"/>
      <c r="K31" s="42"/>
      <c r="L31" s="42"/>
      <c r="M31" s="42"/>
    </row>
    <row r="32" spans="1:13" x14ac:dyDescent="0.2">
      <c r="A32" s="420"/>
      <c r="B32" s="420"/>
      <c r="C32" s="420"/>
      <c r="D32" s="420"/>
      <c r="E32" s="420"/>
      <c r="F32" s="420"/>
      <c r="G32" s="420"/>
      <c r="H32" s="420"/>
    </row>
    <row r="33" spans="1:13" x14ac:dyDescent="0.2"/>
    <row r="34" spans="1:13" x14ac:dyDescent="0.2">
      <c r="C34" s="397" t="s">
        <v>78</v>
      </c>
      <c r="D34" s="398"/>
      <c r="E34" s="398"/>
      <c r="F34" s="398"/>
      <c r="G34" s="398"/>
    </row>
    <row r="35" spans="1:13" x14ac:dyDescent="0.2">
      <c r="C35" s="399"/>
      <c r="D35" s="400"/>
      <c r="E35" s="400"/>
      <c r="F35" s="400"/>
      <c r="G35" s="400"/>
    </row>
    <row r="36" spans="1:13" x14ac:dyDescent="0.2">
      <c r="C36" s="399"/>
      <c r="D36" s="400"/>
      <c r="E36" s="400"/>
      <c r="F36" s="400"/>
      <c r="G36" s="400"/>
    </row>
    <row r="37" spans="1:13" ht="14.25" customHeight="1" x14ac:dyDescent="0.2">
      <c r="C37" s="399"/>
      <c r="D37" s="400"/>
      <c r="E37" s="400"/>
      <c r="F37" s="400"/>
      <c r="G37" s="400"/>
    </row>
    <row r="38" spans="1:13" ht="14.25" customHeight="1" x14ac:dyDescent="0.2">
      <c r="C38" s="399"/>
      <c r="D38" s="400"/>
      <c r="E38" s="400"/>
      <c r="F38" s="400"/>
      <c r="G38" s="400"/>
    </row>
    <row r="39" spans="1:13" ht="14.25" customHeight="1" x14ac:dyDescent="0.2">
      <c r="A39" s="403">
        <v>6.1</v>
      </c>
      <c r="B39" s="404"/>
      <c r="C39" s="400"/>
      <c r="D39" s="400"/>
      <c r="E39" s="400"/>
      <c r="F39" s="400"/>
      <c r="G39" s="400"/>
    </row>
    <row r="40" spans="1:13" ht="14.25" customHeight="1" x14ac:dyDescent="0.2">
      <c r="A40" s="405"/>
      <c r="B40" s="406"/>
      <c r="C40" s="400"/>
      <c r="D40" s="400"/>
      <c r="E40" s="400"/>
      <c r="F40" s="400"/>
      <c r="G40" s="400"/>
    </row>
    <row r="41" spans="1:13" ht="35.25" thickBot="1" x14ac:dyDescent="0.5">
      <c r="A41" s="69" t="e">
        <f>IF(B41=1,1,1-M54)</f>
        <v>#N/A</v>
      </c>
      <c r="B41" s="70" t="e">
        <f>VLOOKUP('8PV'!L6,Table6[],3,FALSE)</f>
        <v>#N/A</v>
      </c>
      <c r="C41" s="401"/>
      <c r="D41" s="402"/>
      <c r="E41" s="402"/>
      <c r="F41" s="402"/>
      <c r="G41" s="402"/>
      <c r="H41" s="33"/>
      <c r="I41" s="33"/>
      <c r="J41" s="33"/>
    </row>
    <row r="42" spans="1:13" ht="15" thickTop="1" x14ac:dyDescent="0.2">
      <c r="A42" s="376" t="s">
        <v>169</v>
      </c>
      <c r="B42" s="376"/>
      <c r="C42" s="376"/>
      <c r="D42" s="34"/>
      <c r="E42" s="34"/>
      <c r="F42" s="433" t="e">
        <f>IF(B41=1,"Hodnotenie sa nerealizuje. Môžete navrhnúť zlepšovacie akcie.","")</f>
        <v>#N/A</v>
      </c>
      <c r="G42" s="433"/>
      <c r="H42" s="433"/>
      <c r="I42" s="433"/>
      <c r="J42" s="433"/>
      <c r="K42" s="433"/>
      <c r="L42" s="433"/>
      <c r="M42" s="433"/>
    </row>
    <row r="43" spans="1:13" ht="14.25" customHeight="1" x14ac:dyDescent="0.2">
      <c r="A43" s="437"/>
      <c r="B43" s="437"/>
      <c r="C43" s="437"/>
      <c r="D43" s="437"/>
      <c r="E43" s="437"/>
      <c r="F43" s="437"/>
      <c r="G43" s="437"/>
      <c r="H43" s="437"/>
      <c r="I43" s="437"/>
      <c r="J43" s="437"/>
      <c r="M43" s="94"/>
    </row>
    <row r="44" spans="1:13" x14ac:dyDescent="0.2">
      <c r="A44" s="71" t="s">
        <v>170</v>
      </c>
      <c r="B44" s="71"/>
      <c r="C44" s="71"/>
      <c r="D44" s="71"/>
      <c r="E44" s="71"/>
      <c r="F44" s="71"/>
      <c r="G44" s="71"/>
      <c r="H44" s="72" t="s">
        <v>62</v>
      </c>
      <c r="I44" s="30" t="s">
        <v>58</v>
      </c>
      <c r="J44" s="96"/>
      <c r="K44" s="73"/>
      <c r="L44" s="73"/>
      <c r="M44" s="74">
        <f>IF(J44="áno",10,0)</f>
        <v>0</v>
      </c>
    </row>
    <row r="45" spans="1:13" x14ac:dyDescent="0.2">
      <c r="A45" s="71" t="s">
        <v>171</v>
      </c>
      <c r="B45" s="73"/>
      <c r="C45" s="73"/>
      <c r="D45" s="73"/>
      <c r="E45" s="73"/>
      <c r="F45" s="73"/>
      <c r="G45" s="73"/>
      <c r="H45" s="75" t="s">
        <v>62</v>
      </c>
      <c r="I45" s="30" t="s">
        <v>58</v>
      </c>
      <c r="J45" s="96"/>
      <c r="K45" s="73"/>
      <c r="L45" s="73"/>
      <c r="M45" s="74">
        <f>IF(M44=0,0,IF(J45="áno",5,0))</f>
        <v>0</v>
      </c>
    </row>
    <row r="46" spans="1:13" x14ac:dyDescent="0.2">
      <c r="A46" s="71" t="s">
        <v>190</v>
      </c>
      <c r="B46" s="71"/>
      <c r="C46" s="71"/>
      <c r="D46" s="71"/>
      <c r="E46" s="71"/>
      <c r="F46" s="71"/>
      <c r="G46" s="71"/>
      <c r="H46" s="75" t="s">
        <v>62</v>
      </c>
      <c r="I46" s="30" t="s">
        <v>58</v>
      </c>
      <c r="J46" s="96"/>
      <c r="L46" s="73"/>
      <c r="M46" s="74">
        <f>IF(M45=0,0,IF(J46="áno",0,0))</f>
        <v>0</v>
      </c>
    </row>
    <row r="47" spans="1:13" ht="14.25" customHeight="1" x14ac:dyDescent="0.2">
      <c r="A47" s="76" t="s">
        <v>180</v>
      </c>
      <c r="B47" s="77"/>
      <c r="C47" s="77"/>
      <c r="D47" s="77"/>
      <c r="E47" s="77"/>
      <c r="F47" s="78" t="s">
        <v>62</v>
      </c>
      <c r="G47" s="79" t="s">
        <v>58</v>
      </c>
      <c r="H47" s="436"/>
      <c r="I47" s="436"/>
      <c r="J47" s="436"/>
      <c r="M47" s="74">
        <f>IF(J46="nie",0,IF(H47="",0,VLOOKUP(H47,POPISY!W2:X4,2,FALSE)))</f>
        <v>0</v>
      </c>
    </row>
    <row r="48" spans="1:13" ht="14.25" customHeight="1" x14ac:dyDescent="0.2">
      <c r="A48" s="97" t="s">
        <v>172</v>
      </c>
      <c r="B48" s="31"/>
      <c r="C48" s="31"/>
      <c r="D48" s="31"/>
      <c r="E48" s="31"/>
      <c r="F48" s="31"/>
      <c r="G48" s="31"/>
      <c r="H48" s="31"/>
      <c r="I48" s="98" t="s">
        <v>62</v>
      </c>
      <c r="J48" s="79" t="s">
        <v>58</v>
      </c>
      <c r="K48" s="65"/>
      <c r="L48" s="31"/>
      <c r="M48" s="74">
        <f>IF(J46="nie",0,IF(K48="áno",5,0))</f>
        <v>0</v>
      </c>
    </row>
    <row r="49" spans="1:13" ht="14.25" customHeight="1" x14ac:dyDescent="0.2">
      <c r="A49" s="97" t="s">
        <v>191</v>
      </c>
      <c r="B49" s="31"/>
      <c r="C49" s="31"/>
      <c r="D49" s="31"/>
      <c r="E49" s="31"/>
      <c r="F49" s="31"/>
      <c r="G49" s="78" t="s">
        <v>62</v>
      </c>
      <c r="H49" s="79" t="s">
        <v>58</v>
      </c>
      <c r="I49" s="65"/>
      <c r="M49" s="74">
        <f>IF(M48=0,0,IF(J49="áno",0,0))</f>
        <v>0</v>
      </c>
    </row>
    <row r="50" spans="1:13" ht="14.25" customHeight="1" x14ac:dyDescent="0.2">
      <c r="A50" s="76" t="s">
        <v>173</v>
      </c>
      <c r="B50" s="77"/>
      <c r="C50" s="77"/>
      <c r="D50" s="77"/>
      <c r="E50" s="77"/>
      <c r="F50" s="78" t="s">
        <v>62</v>
      </c>
      <c r="G50" s="79" t="s">
        <v>58</v>
      </c>
      <c r="H50" s="436"/>
      <c r="I50" s="436"/>
      <c r="J50" s="436"/>
      <c r="M50" s="74">
        <f>IF(H50="",0,VLOOKUP(H50,POPISY!U1:V4,2,FALSE))</f>
        <v>0</v>
      </c>
    </row>
    <row r="51" spans="1:13" x14ac:dyDescent="0.2">
      <c r="A51" s="76" t="s">
        <v>181</v>
      </c>
      <c r="B51" s="77"/>
      <c r="C51" s="77"/>
      <c r="D51" s="77"/>
      <c r="E51" s="77"/>
      <c r="F51" s="77"/>
      <c r="G51" s="77"/>
      <c r="H51" s="78" t="s">
        <v>62</v>
      </c>
      <c r="I51" s="79" t="s">
        <v>58</v>
      </c>
      <c r="J51" s="65"/>
      <c r="K51" s="73"/>
      <c r="L51" s="73"/>
      <c r="M51" s="74">
        <f>IF(M44=0,0,IF(J51="áno",5,0))</f>
        <v>0</v>
      </c>
    </row>
    <row r="52" spans="1:13" ht="14.25" customHeight="1" x14ac:dyDescent="0.2">
      <c r="A52" s="76" t="s">
        <v>529</v>
      </c>
      <c r="B52" s="77"/>
      <c r="C52" s="77"/>
      <c r="D52" s="77"/>
      <c r="E52" s="77"/>
      <c r="F52" s="77"/>
      <c r="G52" s="77"/>
      <c r="H52" s="77"/>
      <c r="I52" s="77"/>
      <c r="J52" s="31"/>
      <c r="K52" s="31"/>
      <c r="L52" s="31"/>
      <c r="M52" s="74">
        <f>IF(I49="áno",IF(J46="áno",5,0),0)</f>
        <v>0</v>
      </c>
    </row>
    <row r="53" spans="1:13" ht="14.25" customHeight="1" x14ac:dyDescent="0.2">
      <c r="A53" s="76" t="s">
        <v>197</v>
      </c>
      <c r="B53" s="73"/>
      <c r="C53" s="73"/>
      <c r="D53" s="73"/>
      <c r="E53" s="73"/>
      <c r="F53" s="73"/>
      <c r="G53" s="73"/>
      <c r="H53" s="78" t="s">
        <v>62</v>
      </c>
      <c r="I53" s="79" t="s">
        <v>58</v>
      </c>
      <c r="J53" s="99"/>
      <c r="K53"/>
      <c r="M53" s="74">
        <f>IF(M44=0,0,IF(J53="áno",10,0))</f>
        <v>0</v>
      </c>
    </row>
    <row r="54" spans="1:13" ht="14.25" customHeight="1" thickBot="1" x14ac:dyDescent="0.25">
      <c r="M54" s="82">
        <f>SUM(M44:M53)/100</f>
        <v>0</v>
      </c>
    </row>
    <row r="55" spans="1:13" ht="15" thickTop="1" x14ac:dyDescent="0.2">
      <c r="A55" s="376" t="s">
        <v>63</v>
      </c>
      <c r="B55" s="376"/>
      <c r="C55" s="376"/>
      <c r="D55" s="83"/>
      <c r="E55" s="84"/>
      <c r="F55" s="427" t="e">
        <f>IF(J44="nie","Neuvádzajú sa.",IF(B41=1,"Neuvádzajú sa, prislúchajúci princíp výnimočnosti hodnotený nulou.",""))</f>
        <v>#N/A</v>
      </c>
      <c r="G55" s="427"/>
      <c r="H55" s="427"/>
      <c r="I55" s="427"/>
      <c r="J55" s="427"/>
      <c r="K55" s="427"/>
      <c r="L55" s="427"/>
      <c r="M55" s="427"/>
    </row>
    <row r="56" spans="1:13" ht="14.25" customHeight="1" x14ac:dyDescent="0.2">
      <c r="A56" s="85"/>
      <c r="B56" s="85"/>
      <c r="C56" s="85"/>
      <c r="D56" s="85"/>
      <c r="E56" s="85"/>
      <c r="F56" s="428"/>
      <c r="G56" s="428"/>
      <c r="H56" s="428"/>
      <c r="I56" s="428"/>
      <c r="J56" s="428"/>
      <c r="K56" s="428"/>
      <c r="L56" s="428"/>
      <c r="M56" s="428"/>
    </row>
    <row r="57" spans="1:13" ht="14.25" customHeight="1" x14ac:dyDescent="0.2">
      <c r="A57" s="85"/>
      <c r="B57" s="85"/>
      <c r="C57" s="85"/>
      <c r="D57" s="85"/>
      <c r="E57" s="85"/>
      <c r="F57" s="428"/>
      <c r="G57" s="428"/>
      <c r="H57" s="428"/>
      <c r="I57" s="428"/>
      <c r="J57" s="428"/>
      <c r="K57" s="428"/>
      <c r="L57" s="428"/>
      <c r="M57" s="428"/>
    </row>
    <row r="58" spans="1:13" ht="14.25" customHeight="1" x14ac:dyDescent="0.2">
      <c r="A58" s="86"/>
      <c r="B58" s="86"/>
      <c r="C58" s="87"/>
      <c r="D58" s="87"/>
      <c r="E58" s="87"/>
      <c r="F58" s="428"/>
      <c r="G58" s="428"/>
      <c r="H58" s="428"/>
      <c r="I58" s="428"/>
      <c r="J58" s="428"/>
      <c r="K58" s="428"/>
      <c r="L58" s="428"/>
      <c r="M58" s="428"/>
    </row>
    <row r="59" spans="1:13" ht="15" thickBot="1" x14ac:dyDescent="0.25">
      <c r="A59" s="88"/>
      <c r="B59" s="88"/>
      <c r="C59" s="89"/>
      <c r="D59" s="89"/>
      <c r="E59" s="89"/>
      <c r="F59" s="429"/>
      <c r="G59" s="429"/>
      <c r="H59" s="429"/>
      <c r="I59" s="429"/>
      <c r="J59" s="429"/>
      <c r="K59" s="429"/>
      <c r="L59" s="429"/>
      <c r="M59" s="429"/>
    </row>
    <row r="60" spans="1:13" ht="14.25" customHeight="1" thickTop="1" x14ac:dyDescent="0.2">
      <c r="A60" s="376" t="s">
        <v>9</v>
      </c>
      <c r="B60" s="376"/>
      <c r="C60" s="376"/>
      <c r="D60" s="87"/>
      <c r="E60" s="87"/>
      <c r="F60" s="430"/>
      <c r="G60" s="430"/>
      <c r="H60" s="430"/>
      <c r="I60" s="430"/>
      <c r="J60" s="430"/>
      <c r="K60" s="430"/>
      <c r="L60" s="430"/>
      <c r="M60" s="430"/>
    </row>
    <row r="61" spans="1:13" ht="14.25" customHeight="1" x14ac:dyDescent="0.2">
      <c r="A61" s="87"/>
      <c r="B61" s="87"/>
      <c r="C61" s="87"/>
      <c r="D61" s="87"/>
      <c r="E61" s="87"/>
      <c r="F61" s="431"/>
      <c r="G61" s="431"/>
      <c r="H61" s="431"/>
      <c r="I61" s="431"/>
      <c r="J61" s="431"/>
      <c r="K61" s="431"/>
      <c r="L61" s="431"/>
      <c r="M61" s="431"/>
    </row>
    <row r="62" spans="1:13" ht="14.25" customHeight="1" x14ac:dyDescent="0.2">
      <c r="A62" s="86"/>
      <c r="B62" s="86"/>
      <c r="C62" s="86"/>
      <c r="D62" s="87"/>
      <c r="E62" s="87"/>
      <c r="F62" s="431"/>
      <c r="G62" s="431"/>
      <c r="H62" s="431"/>
      <c r="I62" s="431"/>
      <c r="J62" s="431"/>
      <c r="K62" s="431"/>
      <c r="L62" s="431"/>
      <c r="M62" s="431"/>
    </row>
    <row r="63" spans="1:13" ht="15" thickBot="1" x14ac:dyDescent="0.25">
      <c r="A63" s="89"/>
      <c r="B63" s="89"/>
      <c r="C63" s="89"/>
      <c r="D63" s="89"/>
      <c r="E63" s="89"/>
      <c r="F63" s="432"/>
      <c r="G63" s="432"/>
      <c r="H63" s="432"/>
      <c r="I63" s="432"/>
      <c r="J63" s="432"/>
      <c r="K63" s="432"/>
      <c r="L63" s="432"/>
      <c r="M63" s="432"/>
    </row>
    <row r="64" spans="1:13" ht="15.75" thickTop="1" thickBot="1" x14ac:dyDescent="0.25">
      <c r="A64" s="90" t="s">
        <v>141</v>
      </c>
      <c r="B64" s="90"/>
      <c r="C64" s="90"/>
      <c r="D64" s="91"/>
      <c r="E64" s="91"/>
      <c r="F64" s="425" t="e">
        <f>VLOOKUP('8PV'!$L$6,POPISY!$P$2:$R$5,2,FALSE)</f>
        <v>#N/A</v>
      </c>
      <c r="G64" s="425"/>
      <c r="H64" s="425"/>
      <c r="I64" s="91"/>
      <c r="J64" s="91"/>
      <c r="K64" s="91"/>
      <c r="L64" s="91"/>
      <c r="M64" s="91"/>
    </row>
    <row r="65" spans="1:13" ht="15" thickTop="1" x14ac:dyDescent="0.2"/>
    <row r="66" spans="1:13" x14ac:dyDescent="0.2">
      <c r="C66" s="397" t="s">
        <v>79</v>
      </c>
      <c r="D66" s="398"/>
      <c r="E66" s="398"/>
      <c r="F66" s="398"/>
      <c r="G66" s="398"/>
    </row>
    <row r="67" spans="1:13" x14ac:dyDescent="0.2">
      <c r="C67" s="399"/>
      <c r="D67" s="400"/>
      <c r="E67" s="400"/>
      <c r="F67" s="400"/>
      <c r="G67" s="400"/>
    </row>
    <row r="68" spans="1:13" x14ac:dyDescent="0.2">
      <c r="C68" s="399"/>
      <c r="D68" s="400"/>
      <c r="E68" s="400"/>
      <c r="F68" s="400"/>
      <c r="G68" s="400"/>
    </row>
    <row r="69" spans="1:13" x14ac:dyDescent="0.2">
      <c r="C69" s="399"/>
      <c r="D69" s="400"/>
      <c r="E69" s="400"/>
      <c r="F69" s="400"/>
      <c r="G69" s="400"/>
    </row>
    <row r="70" spans="1:13" x14ac:dyDescent="0.2">
      <c r="C70" s="399"/>
      <c r="D70" s="400"/>
      <c r="E70" s="400"/>
      <c r="F70" s="400"/>
      <c r="G70" s="400"/>
    </row>
    <row r="71" spans="1:13" x14ac:dyDescent="0.2">
      <c r="A71" s="403">
        <v>6.2</v>
      </c>
      <c r="B71" s="404"/>
      <c r="C71" s="400"/>
      <c r="D71" s="400"/>
      <c r="E71" s="400"/>
      <c r="F71" s="400"/>
      <c r="G71" s="400"/>
    </row>
    <row r="72" spans="1:13" x14ac:dyDescent="0.2">
      <c r="A72" s="405"/>
      <c r="B72" s="406"/>
      <c r="C72" s="400"/>
      <c r="D72" s="400"/>
      <c r="E72" s="400"/>
      <c r="F72" s="400"/>
      <c r="G72" s="400"/>
    </row>
    <row r="73" spans="1:13" ht="35.25" thickBot="1" x14ac:dyDescent="0.5">
      <c r="A73" s="69" t="e">
        <f>IF(B73=1,1,1-M86)</f>
        <v>#N/A</v>
      </c>
      <c r="B73" s="70" t="e">
        <f>VLOOKUP('8PV'!L6,Table6[],3,FALSE)</f>
        <v>#N/A</v>
      </c>
      <c r="C73" s="401"/>
      <c r="D73" s="402"/>
      <c r="E73" s="402"/>
      <c r="F73" s="402"/>
      <c r="G73" s="402"/>
      <c r="H73" s="33"/>
      <c r="I73" s="33"/>
      <c r="J73" s="33"/>
    </row>
    <row r="74" spans="1:13" ht="15" thickTop="1" x14ac:dyDescent="0.2">
      <c r="A74" s="376" t="s">
        <v>169</v>
      </c>
      <c r="B74" s="376"/>
      <c r="C74" s="376"/>
      <c r="D74" s="34"/>
      <c r="E74" s="34"/>
      <c r="F74" s="433" t="e">
        <f>IF(B73=1,"Hodnotenie sa nerealizuje. Môžete navrhnúť zlepšovacie akcie.","")</f>
        <v>#N/A</v>
      </c>
      <c r="G74" s="433"/>
      <c r="H74" s="433"/>
      <c r="I74" s="433"/>
      <c r="J74" s="433"/>
      <c r="K74" s="433"/>
      <c r="L74" s="433"/>
      <c r="M74" s="433"/>
    </row>
    <row r="75" spans="1:13" x14ac:dyDescent="0.2">
      <c r="A75" s="95" t="s">
        <v>530</v>
      </c>
      <c r="B75" s="95"/>
      <c r="C75" s="95"/>
      <c r="D75" s="95"/>
      <c r="E75" s="95"/>
      <c r="F75" s="95"/>
      <c r="G75" s="95"/>
      <c r="H75" s="95"/>
      <c r="I75" s="95"/>
      <c r="J75" s="95"/>
      <c r="M75" s="94"/>
    </row>
    <row r="76" spans="1:13" x14ac:dyDescent="0.2">
      <c r="A76" s="71" t="s">
        <v>182</v>
      </c>
      <c r="B76" s="71"/>
      <c r="C76" s="71"/>
      <c r="D76" s="71"/>
      <c r="E76" s="71"/>
      <c r="F76" s="71"/>
      <c r="G76" s="71"/>
      <c r="H76" s="72" t="s">
        <v>62</v>
      </c>
      <c r="I76" s="30" t="s">
        <v>58</v>
      </c>
      <c r="J76" s="100"/>
      <c r="K76" s="73"/>
      <c r="L76" s="73"/>
      <c r="M76" s="74">
        <f>IF(J76="áno",10,0)</f>
        <v>0</v>
      </c>
    </row>
    <row r="77" spans="1:13" x14ac:dyDescent="0.2">
      <c r="A77" s="71" t="s">
        <v>183</v>
      </c>
      <c r="B77" s="73"/>
      <c r="C77" s="73"/>
      <c r="D77" s="73"/>
      <c r="E77" s="73"/>
      <c r="F77" s="73"/>
      <c r="G77" s="73"/>
      <c r="H77" s="75" t="s">
        <v>62</v>
      </c>
      <c r="I77" s="30" t="s">
        <v>58</v>
      </c>
      <c r="J77" s="100"/>
      <c r="K77" s="73"/>
      <c r="L77" s="73"/>
      <c r="M77" s="74">
        <f>IF(M76=0,0,IF(J77="áno",5,0))</f>
        <v>0</v>
      </c>
    </row>
    <row r="78" spans="1:13" x14ac:dyDescent="0.2">
      <c r="A78" s="71" t="s">
        <v>194</v>
      </c>
      <c r="B78" s="71"/>
      <c r="C78" s="71"/>
      <c r="D78" s="71"/>
      <c r="E78" s="71"/>
      <c r="F78" s="71"/>
      <c r="G78" s="71"/>
      <c r="H78" s="75" t="s">
        <v>62</v>
      </c>
      <c r="I78" s="30" t="s">
        <v>58</v>
      </c>
      <c r="J78" s="100"/>
      <c r="L78" s="73"/>
      <c r="M78" s="74">
        <f>IF(M77=0,0,IF(J78="áno",0,0))</f>
        <v>0</v>
      </c>
    </row>
    <row r="79" spans="1:13" x14ac:dyDescent="0.2">
      <c r="A79" s="76" t="s">
        <v>180</v>
      </c>
      <c r="B79" s="77"/>
      <c r="C79" s="77"/>
      <c r="D79" s="77"/>
      <c r="E79" s="77"/>
      <c r="F79" s="78" t="s">
        <v>62</v>
      </c>
      <c r="G79" s="79" t="s">
        <v>58</v>
      </c>
      <c r="H79" s="436"/>
      <c r="I79" s="436"/>
      <c r="J79" s="436"/>
      <c r="M79" s="74">
        <f>IF(J78="nie",0,IF(H79="",0,VLOOKUP(H79,POPISY!W2:X4,2,FALSE)))</f>
        <v>0</v>
      </c>
    </row>
    <row r="80" spans="1:13" x14ac:dyDescent="0.2">
      <c r="A80" s="97" t="s">
        <v>184</v>
      </c>
      <c r="B80" s="31"/>
      <c r="C80" s="31"/>
      <c r="D80" s="31"/>
      <c r="E80" s="31"/>
      <c r="F80" s="31"/>
      <c r="G80" s="31"/>
      <c r="H80" s="98" t="s">
        <v>62</v>
      </c>
      <c r="I80" s="79" t="s">
        <v>58</v>
      </c>
      <c r="J80" s="99"/>
      <c r="L80" s="31"/>
      <c r="M80" s="74">
        <f>IF(J78="nie",0,IF(J80="áno",5,0))</f>
        <v>0</v>
      </c>
    </row>
    <row r="81" spans="1:13" x14ac:dyDescent="0.2">
      <c r="A81" s="97" t="s">
        <v>195</v>
      </c>
      <c r="B81" s="31"/>
      <c r="C81" s="31"/>
      <c r="D81" s="31"/>
      <c r="E81" s="31"/>
      <c r="F81" s="31"/>
      <c r="H81" s="78" t="s">
        <v>62</v>
      </c>
      <c r="I81" s="79" t="s">
        <v>58</v>
      </c>
      <c r="J81" s="99"/>
      <c r="M81" s="74">
        <f>IF(M80=0,0,IF(J81="áno",0,0))</f>
        <v>0</v>
      </c>
    </row>
    <row r="82" spans="1:13" x14ac:dyDescent="0.2">
      <c r="A82" s="76" t="s">
        <v>173</v>
      </c>
      <c r="B82" s="77"/>
      <c r="C82" s="77"/>
      <c r="D82" s="77"/>
      <c r="E82" s="77"/>
      <c r="F82" s="78" t="s">
        <v>62</v>
      </c>
      <c r="G82" s="79" t="s">
        <v>58</v>
      </c>
      <c r="H82" s="436"/>
      <c r="I82" s="436"/>
      <c r="J82" s="436"/>
      <c r="M82" s="74">
        <f>IF(H82="",0,VLOOKUP(H82,POPISY!U1:V4,2,FALSE))</f>
        <v>0</v>
      </c>
    </row>
    <row r="83" spans="1:13" x14ac:dyDescent="0.2">
      <c r="A83" s="76" t="s">
        <v>185</v>
      </c>
      <c r="B83" s="77"/>
      <c r="C83" s="77"/>
      <c r="D83" s="77"/>
      <c r="E83" s="77"/>
      <c r="F83" s="77"/>
      <c r="G83" s="77"/>
      <c r="H83" s="78" t="s">
        <v>62</v>
      </c>
      <c r="I83" s="79" t="s">
        <v>58</v>
      </c>
      <c r="J83" s="99"/>
      <c r="K83" s="73"/>
      <c r="L83" s="73"/>
      <c r="M83" s="74">
        <f>IF(M76=0,0,IF(J83="áno",5,0))</f>
        <v>0</v>
      </c>
    </row>
    <row r="84" spans="1:13" x14ac:dyDescent="0.2">
      <c r="A84" s="76" t="s">
        <v>196</v>
      </c>
      <c r="B84" s="77"/>
      <c r="C84" s="77"/>
      <c r="D84" s="77"/>
      <c r="E84" s="77"/>
      <c r="F84" s="77"/>
      <c r="G84" s="77"/>
      <c r="H84" s="77"/>
      <c r="I84" s="77"/>
      <c r="J84" s="31"/>
      <c r="K84" s="31"/>
      <c r="L84" s="31"/>
      <c r="M84" s="74">
        <f>IF(J81="áno",IF(J78="áno",5,0),0)</f>
        <v>0</v>
      </c>
    </row>
    <row r="85" spans="1:13" x14ac:dyDescent="0.2">
      <c r="A85" s="76" t="s">
        <v>197</v>
      </c>
      <c r="B85" s="73"/>
      <c r="C85" s="73"/>
      <c r="D85" s="73"/>
      <c r="E85" s="73"/>
      <c r="F85" s="73"/>
      <c r="G85" s="73"/>
      <c r="H85" s="78" t="s">
        <v>62</v>
      </c>
      <c r="I85" s="79" t="s">
        <v>58</v>
      </c>
      <c r="J85" s="99"/>
      <c r="M85" s="74">
        <f>IF(M76=0,0,IF(J85="áno",10,0))</f>
        <v>0</v>
      </c>
    </row>
    <row r="86" spans="1:13" ht="15" thickBot="1" x14ac:dyDescent="0.25">
      <c r="M86" s="82">
        <f>SUM(M76:M85)/100</f>
        <v>0</v>
      </c>
    </row>
    <row r="87" spans="1:13" ht="15" thickTop="1" x14ac:dyDescent="0.2">
      <c r="A87" s="376" t="s">
        <v>63</v>
      </c>
      <c r="B87" s="376"/>
      <c r="C87" s="376"/>
      <c r="D87" s="83"/>
      <c r="E87" s="84"/>
      <c r="F87" s="427" t="e">
        <f>IF(J76="nie","Neuvádzajú sa.",IF(B73=1,"Neuvádzajú sa, prislúchajúci princíp výnimočnosti hodnotený nulou.",""))</f>
        <v>#N/A</v>
      </c>
      <c r="G87" s="427"/>
      <c r="H87" s="427"/>
      <c r="I87" s="427"/>
      <c r="J87" s="427"/>
      <c r="K87" s="427"/>
      <c r="L87" s="427"/>
      <c r="M87" s="427"/>
    </row>
    <row r="88" spans="1:13" x14ac:dyDescent="0.2">
      <c r="A88" s="85"/>
      <c r="B88" s="85"/>
      <c r="C88" s="85"/>
      <c r="D88" s="85"/>
      <c r="E88" s="85"/>
      <c r="F88" s="428"/>
      <c r="G88" s="428"/>
      <c r="H88" s="428"/>
      <c r="I88" s="428"/>
      <c r="J88" s="428"/>
      <c r="K88" s="428"/>
      <c r="L88" s="428"/>
      <c r="M88" s="428"/>
    </row>
    <row r="89" spans="1:13" x14ac:dyDescent="0.2">
      <c r="A89" s="85"/>
      <c r="B89" s="85"/>
      <c r="C89" s="85"/>
      <c r="D89" s="85"/>
      <c r="E89" s="85"/>
      <c r="F89" s="428"/>
      <c r="G89" s="428"/>
      <c r="H89" s="428"/>
      <c r="I89" s="428"/>
      <c r="J89" s="428"/>
      <c r="K89" s="428"/>
      <c r="L89" s="428"/>
      <c r="M89" s="428"/>
    </row>
    <row r="90" spans="1:13" x14ac:dyDescent="0.2">
      <c r="A90" s="86"/>
      <c r="B90" s="86"/>
      <c r="C90" s="87"/>
      <c r="D90" s="87"/>
      <c r="E90" s="87"/>
      <c r="F90" s="428"/>
      <c r="G90" s="428"/>
      <c r="H90" s="428"/>
      <c r="I90" s="428"/>
      <c r="J90" s="428"/>
      <c r="K90" s="428"/>
      <c r="L90" s="428"/>
      <c r="M90" s="428"/>
    </row>
    <row r="91" spans="1:13" ht="15" thickBot="1" x14ac:dyDescent="0.25">
      <c r="A91" s="88"/>
      <c r="B91" s="88"/>
      <c r="C91" s="89"/>
      <c r="D91" s="89"/>
      <c r="E91" s="89"/>
      <c r="F91" s="429"/>
      <c r="G91" s="429"/>
      <c r="H91" s="429"/>
      <c r="I91" s="429"/>
      <c r="J91" s="429"/>
      <c r="K91" s="429"/>
      <c r="L91" s="429"/>
      <c r="M91" s="429"/>
    </row>
    <row r="92" spans="1:13" ht="15" thickTop="1" x14ac:dyDescent="0.2">
      <c r="A92" s="376" t="s">
        <v>9</v>
      </c>
      <c r="B92" s="376"/>
      <c r="C92" s="376"/>
      <c r="D92" s="87"/>
      <c r="E92" s="87"/>
      <c r="F92" s="430"/>
      <c r="G92" s="430"/>
      <c r="H92" s="430"/>
      <c r="I92" s="430"/>
      <c r="J92" s="430"/>
      <c r="K92" s="430"/>
      <c r="L92" s="430"/>
      <c r="M92" s="430"/>
    </row>
    <row r="93" spans="1:13" x14ac:dyDescent="0.2">
      <c r="A93" s="87"/>
      <c r="B93" s="87"/>
      <c r="C93" s="87"/>
      <c r="D93" s="87"/>
      <c r="E93" s="87"/>
      <c r="F93" s="431"/>
      <c r="G93" s="431"/>
      <c r="H93" s="431"/>
      <c r="I93" s="431"/>
      <c r="J93" s="431"/>
      <c r="K93" s="431"/>
      <c r="L93" s="431"/>
      <c r="M93" s="431"/>
    </row>
    <row r="94" spans="1:13" x14ac:dyDescent="0.2">
      <c r="A94" s="86"/>
      <c r="B94" s="86"/>
      <c r="C94" s="86"/>
      <c r="D94" s="87"/>
      <c r="E94" s="87"/>
      <c r="F94" s="431"/>
      <c r="G94" s="431"/>
      <c r="H94" s="431"/>
      <c r="I94" s="431"/>
      <c r="J94" s="431"/>
      <c r="K94" s="431"/>
      <c r="L94" s="431"/>
      <c r="M94" s="431"/>
    </row>
    <row r="95" spans="1:13" ht="15" thickBot="1" x14ac:dyDescent="0.25">
      <c r="A95" s="89"/>
      <c r="B95" s="89"/>
      <c r="C95" s="89"/>
      <c r="D95" s="89"/>
      <c r="E95" s="89"/>
      <c r="F95" s="432"/>
      <c r="G95" s="432"/>
      <c r="H95" s="432"/>
      <c r="I95" s="432"/>
      <c r="J95" s="432"/>
      <c r="K95" s="432"/>
      <c r="L95" s="432"/>
      <c r="M95" s="432"/>
    </row>
    <row r="96" spans="1:13" ht="15.75" thickTop="1" thickBot="1" x14ac:dyDescent="0.25">
      <c r="A96" s="90" t="s">
        <v>141</v>
      </c>
      <c r="B96" s="90"/>
      <c r="C96" s="90"/>
      <c r="D96" s="91"/>
      <c r="E96" s="91"/>
      <c r="F96" s="425" t="e">
        <f>VLOOKUP('8PV'!$L$6,POPISY!$P$2:$R$5,2,FALSE)</f>
        <v>#N/A</v>
      </c>
      <c r="G96" s="425"/>
      <c r="H96" s="425"/>
      <c r="I96" s="91"/>
      <c r="J96" s="91"/>
      <c r="K96" s="91"/>
      <c r="L96" s="91"/>
      <c r="M96" s="91"/>
    </row>
    <row r="97" ht="15" hidden="1" thickTop="1" x14ac:dyDescent="0.2"/>
  </sheetData>
  <sheetProtection algorithmName="SHA-512" hashValue="sD+B73KqsYxq6Z4UkachUZ5uNkp69a1cbG4nEtZIb7w7H2B9o4ozB5qWpoDqEk7UDHGeU1T+1Gv/tmnGDZY3Ng==" saltValue="UoSQZ34YNL+QNKacFOZ8/w==" spinCount="100000" sheet="1" objects="1" scenarios="1" formatCells="0" selectLockedCells="1"/>
  <mergeCells count="28">
    <mergeCell ref="H82:J82"/>
    <mergeCell ref="A43:J43"/>
    <mergeCell ref="H47:J47"/>
    <mergeCell ref="A60:C60"/>
    <mergeCell ref="F60:M63"/>
    <mergeCell ref="H79:J79"/>
    <mergeCell ref="A39:B40"/>
    <mergeCell ref="A55:C55"/>
    <mergeCell ref="F55:M59"/>
    <mergeCell ref="A42:C42"/>
    <mergeCell ref="F42:M42"/>
    <mergeCell ref="H50:J50"/>
    <mergeCell ref="F96:H96"/>
    <mergeCell ref="B6:F13"/>
    <mergeCell ref="A14:H23"/>
    <mergeCell ref="A24:H32"/>
    <mergeCell ref="A87:C87"/>
    <mergeCell ref="F87:M91"/>
    <mergeCell ref="A92:C92"/>
    <mergeCell ref="F92:M95"/>
    <mergeCell ref="F64:H64"/>
    <mergeCell ref="C66:G73"/>
    <mergeCell ref="A71:B72"/>
    <mergeCell ref="A74:C74"/>
    <mergeCell ref="F74:M74"/>
    <mergeCell ref="J20:M22"/>
    <mergeCell ref="J24:M26"/>
    <mergeCell ref="C34:G41"/>
  </mergeCells>
  <conditionalFormatting sqref="A44:L44">
    <cfRule type="expression" dxfId="179" priority="94">
      <formula>$B$41=1</formula>
    </cfRule>
  </conditionalFormatting>
  <conditionalFormatting sqref="A45:L45">
    <cfRule type="expression" dxfId="178" priority="93">
      <formula>$M$44=0</formula>
    </cfRule>
  </conditionalFormatting>
  <conditionalFormatting sqref="L46 A46:J46">
    <cfRule type="expression" dxfId="177" priority="92">
      <formula>$M$45=0</formula>
    </cfRule>
  </conditionalFormatting>
  <conditionalFormatting sqref="F55:M59">
    <cfRule type="expression" dxfId="176" priority="49" stopIfTrue="1">
      <formula>$B$41=1</formula>
    </cfRule>
    <cfRule type="expression" dxfId="175" priority="50">
      <formula>$J$44=""</formula>
    </cfRule>
    <cfRule type="expression" dxfId="174" priority="51">
      <formula>$J$44="nie"</formula>
    </cfRule>
  </conditionalFormatting>
  <conditionalFormatting sqref="F87:M91">
    <cfRule type="expression" dxfId="173" priority="46" stopIfTrue="1">
      <formula>$B$73=1</formula>
    </cfRule>
    <cfRule type="expression" dxfId="172" priority="47">
      <formula>$J$76=""</formula>
    </cfRule>
    <cfRule type="expression" dxfId="171" priority="48">
      <formula>$J$76="nie"</formula>
    </cfRule>
  </conditionalFormatting>
  <conditionalFormatting sqref="A47:G47">
    <cfRule type="expression" dxfId="170" priority="37" stopIfTrue="1">
      <formula>$J$44="nie"</formula>
    </cfRule>
    <cfRule type="expression" dxfId="169" priority="42">
      <formula>$J$46="áno"</formula>
    </cfRule>
  </conditionalFormatting>
  <conditionalFormatting sqref="H47:J47">
    <cfRule type="expression" dxfId="168" priority="36" stopIfTrue="1">
      <formula>$J$44="nie"</formula>
    </cfRule>
    <cfRule type="expression" dxfId="167" priority="41">
      <formula>$J$46="áno"</formula>
    </cfRule>
  </conditionalFormatting>
  <conditionalFormatting sqref="A48:J48">
    <cfRule type="expression" dxfId="166" priority="39">
      <formula>$J$44="áno"</formula>
    </cfRule>
  </conditionalFormatting>
  <conditionalFormatting sqref="K48">
    <cfRule type="expression" dxfId="165" priority="38">
      <formula>$J$44="áno"</formula>
    </cfRule>
  </conditionalFormatting>
  <conditionalFormatting sqref="I49">
    <cfRule type="expression" dxfId="164" priority="34">
      <formula>$K$48="áno"</formula>
    </cfRule>
  </conditionalFormatting>
  <conditionalFormatting sqref="A49:H49">
    <cfRule type="expression" dxfId="163" priority="33">
      <formula>$K$48="áno"</formula>
    </cfRule>
  </conditionalFormatting>
  <conditionalFormatting sqref="A50:G50">
    <cfRule type="expression" dxfId="162" priority="32">
      <formula>$I$49="áno"</formula>
    </cfRule>
  </conditionalFormatting>
  <conditionalFormatting sqref="H50:J50">
    <cfRule type="expression" dxfId="161" priority="31">
      <formula>$I$49="áno"</formula>
    </cfRule>
  </conditionalFormatting>
  <conditionalFormatting sqref="J51">
    <cfRule type="expression" dxfId="160" priority="24">
      <formula>$J$44="áno"</formula>
    </cfRule>
  </conditionalFormatting>
  <conditionalFormatting sqref="A51:I51">
    <cfRule type="expression" dxfId="159" priority="23">
      <formula>$J$44="áno"</formula>
    </cfRule>
  </conditionalFormatting>
  <conditionalFormatting sqref="A75:L86">
    <cfRule type="expression" dxfId="158" priority="5" stopIfTrue="1">
      <formula>$B$73=1</formula>
    </cfRule>
  </conditionalFormatting>
  <conditionalFormatting sqref="A77:L77">
    <cfRule type="expression" dxfId="157" priority="21">
      <formula>$M$76=0</formula>
    </cfRule>
  </conditionalFormatting>
  <conditionalFormatting sqref="L78 A78:J78">
    <cfRule type="expression" dxfId="156" priority="20">
      <formula>$M$77=0</formula>
    </cfRule>
  </conditionalFormatting>
  <conditionalFormatting sqref="A79:G79">
    <cfRule type="expression" dxfId="155" priority="16" stopIfTrue="1">
      <formula>$J$76="nie"</formula>
    </cfRule>
    <cfRule type="expression" dxfId="154" priority="22">
      <formula>$J$78="áno"</formula>
    </cfRule>
  </conditionalFormatting>
  <conditionalFormatting sqref="H79:J79">
    <cfRule type="expression" dxfId="153" priority="15" stopIfTrue="1">
      <formula>$J$75="nie"</formula>
    </cfRule>
    <cfRule type="expression" dxfId="152" priority="19">
      <formula>$J$78="áno"</formula>
    </cfRule>
  </conditionalFormatting>
  <conditionalFormatting sqref="A80:I80">
    <cfRule type="expression" dxfId="151" priority="18">
      <formula>$J$76="áno"</formula>
    </cfRule>
  </conditionalFormatting>
  <conditionalFormatting sqref="J80">
    <cfRule type="expression" dxfId="150" priority="17">
      <formula>$J$76="áno"</formula>
    </cfRule>
  </conditionalFormatting>
  <conditionalFormatting sqref="J81">
    <cfRule type="expression" dxfId="149" priority="14">
      <formula>$J$80="áno"</formula>
    </cfRule>
  </conditionalFormatting>
  <conditionalFormatting sqref="A81:F81 H81:I81">
    <cfRule type="expression" dxfId="148" priority="13">
      <formula>$J$80="áno"</formula>
    </cfRule>
  </conditionalFormatting>
  <conditionalFormatting sqref="A82:G82">
    <cfRule type="expression" dxfId="147" priority="12">
      <formula>$J$81="áno"</formula>
    </cfRule>
  </conditionalFormatting>
  <conditionalFormatting sqref="H82:J82">
    <cfRule type="expression" dxfId="146" priority="11">
      <formula>$J$81="áno"</formula>
    </cfRule>
  </conditionalFormatting>
  <conditionalFormatting sqref="A84:L84 A85:I85">
    <cfRule type="expression" dxfId="145" priority="10">
      <formula>$J$83="áno"</formula>
    </cfRule>
  </conditionalFormatting>
  <conditionalFormatting sqref="J85">
    <cfRule type="expression" dxfId="144" priority="9">
      <formula>$J$83="áno"</formula>
    </cfRule>
  </conditionalFormatting>
  <conditionalFormatting sqref="J83">
    <cfRule type="expression" dxfId="143" priority="7">
      <formula>$J$76="áno"</formula>
    </cfRule>
  </conditionalFormatting>
  <conditionalFormatting sqref="A83:I83">
    <cfRule type="expression" dxfId="142" priority="6">
      <formula>$J$76="áno"</formula>
    </cfRule>
  </conditionalFormatting>
  <conditionalFormatting sqref="A52:L52">
    <cfRule type="expression" dxfId="141" priority="4">
      <formula>$J$51="áno"</formula>
    </cfRule>
  </conditionalFormatting>
  <conditionalFormatting sqref="H53:I53">
    <cfRule type="expression" dxfId="140" priority="3">
      <formula>$J$51="áno"</formula>
    </cfRule>
  </conditionalFormatting>
  <conditionalFormatting sqref="J53">
    <cfRule type="expression" dxfId="139" priority="2">
      <formula>$J$51="áno"</formula>
    </cfRule>
  </conditionalFormatting>
  <conditionalFormatting sqref="A53">
    <cfRule type="expression" dxfId="138" priority="1">
      <formula>$J$51="áno"</formula>
    </cfRule>
  </conditionalFormatting>
  <hyperlinks>
    <hyperlink ref="J20:M22" location="'6OBCANZAKAZNIKVYSLEDKY'!H44" tooltip="Klik na subkritérium" display="6.1 Meranie vnímania" xr:uid="{CE62366F-972D-4438-AF60-49693F6AA77E}"/>
    <hyperlink ref="J24:M26" location="'6OBCANZAKAZNIKVYSLEDKY'!H76" tooltip="Klik na subkritérium" display="6.2 Meranie výkonnosti" xr:uid="{47166E92-7754-488A-8D1F-5AB5D8FBE1EA}"/>
  </hyperlinks>
  <printOptions horizontalCentered="1" verticalCentered="1"/>
  <pageMargins left="0.7" right="0.7" top="0.75" bottom="0.75" header="0.3" footer="0.3"/>
  <pageSetup paperSize="9" fitToWidth="0" fitToHeight="0" orientation="landscape" r:id="rId1"/>
  <headerFooter>
    <oddHeader>&amp;C&amp;K00-038Kritérium 6 - Výsledky orientované 
na občana/zákazníka</oddHeader>
    <oddFooter>&amp;C&amp;K00-048EASY CAF Tool</oddFooter>
  </headerFooter>
  <ignoredErrors>
    <ignoredError sqref="B41 A73:B73" evalError="1"/>
    <ignoredError sqref="F55 F87"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3F3565-A3E9-4C92-AF6C-8E66F13DC07A}">
          <x14:formula1>
            <xm:f>POPISY!$B$2:$B$6</xm:f>
          </x14:formula1>
          <xm:sqref>D59:E59 D91:E91</xm:sqref>
        </x14:dataValidation>
        <x14:dataValidation type="list" allowBlank="1" showInputMessage="1" showErrorMessage="1" xr:uid="{F0A327AA-28FB-4480-8D83-5A51BBA51D0C}">
          <x14:formula1>
            <xm:f>POPISY!$F$2:$F$6</xm:f>
          </x14:formula1>
          <xm:sqref>D62:E62 D94:E94</xm:sqref>
        </x14:dataValidation>
        <x14:dataValidation type="list" allowBlank="1" showInputMessage="1" showErrorMessage="1" errorTitle="Nesprávny typ odpovede" error="Prípustná odpoveď je áno/nie" promptTitle="Výber odpovede" prompt="Prosím, vyberte príslušnú odpoveď" xr:uid="{78AD2A78-EA49-400A-B2FA-18907301AE9B}">
          <x14:formula1>
            <xm:f>POPISY!$L$2:$L$3</xm:f>
          </x14:formula1>
          <xm:sqref>J51 I49 J44:J46 K48 J83 J80:J81 J76:J78 J85 J53</xm:sqref>
        </x14:dataValidation>
        <x14:dataValidation type="list" allowBlank="1" showInputMessage="1" showErrorMessage="1" xr:uid="{600970EC-C805-4A25-8583-CB61F7F41E2F}">
          <x14:formula1>
            <xm:f>POPISY!$U$2:$U$4</xm:f>
          </x14:formula1>
          <xm:sqref>H50 H82</xm:sqref>
        </x14:dataValidation>
        <x14:dataValidation type="list" allowBlank="1" showInputMessage="1" showErrorMessage="1" xr:uid="{D9C3EC87-78AB-4BE5-A460-BF6D8D123E0D}">
          <x14:formula1>
            <xm:f>POPISY!$W$2:$W$4</xm:f>
          </x14:formula1>
          <xm:sqref>H47 H79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14052-78AE-4B57-A95D-7D0976471EC2}">
  <dimension ref="A1:N35"/>
  <sheetViews>
    <sheetView showGridLines="0" view="pageBreakPreview" zoomScale="110" zoomScaleNormal="100" zoomScaleSheetLayoutView="110" workbookViewId="0">
      <selection activeCell="E7" sqref="E7:L8"/>
    </sheetView>
  </sheetViews>
  <sheetFormatPr defaultColWidth="0" defaultRowHeight="14.25" zeroHeight="1" x14ac:dyDescent="0.2"/>
  <cols>
    <col min="1" max="12" width="9" customWidth="1"/>
    <col min="13" max="13" width="3.5" hidden="1" customWidth="1"/>
    <col min="14" max="14" width="3.125" hidden="1" customWidth="1"/>
  </cols>
  <sheetData>
    <row r="1" spans="2:12" x14ac:dyDescent="0.2"/>
    <row r="2" spans="2:12" x14ac:dyDescent="0.2">
      <c r="I2" s="231"/>
      <c r="J2" s="231"/>
      <c r="K2" s="231"/>
    </row>
    <row r="3" spans="2:12" x14ac:dyDescent="0.2">
      <c r="I3" s="231"/>
      <c r="J3" s="231"/>
      <c r="K3" s="231"/>
    </row>
    <row r="4" spans="2:12" x14ac:dyDescent="0.2">
      <c r="I4" s="231"/>
      <c r="J4" s="231"/>
      <c r="K4" s="231"/>
    </row>
    <row r="5" spans="2:12" x14ac:dyDescent="0.2"/>
    <row r="6" spans="2:12" x14ac:dyDescent="0.2"/>
    <row r="7" spans="2:12" x14ac:dyDescent="0.2">
      <c r="B7" s="339" t="s">
        <v>265</v>
      </c>
      <c r="C7" s="339"/>
      <c r="D7" s="339"/>
      <c r="E7" s="341"/>
      <c r="F7" s="341"/>
      <c r="G7" s="341"/>
      <c r="H7" s="341"/>
      <c r="I7" s="341"/>
      <c r="J7" s="341"/>
      <c r="K7" s="341"/>
      <c r="L7" s="341"/>
    </row>
    <row r="8" spans="2:12" x14ac:dyDescent="0.2">
      <c r="B8" s="339"/>
      <c r="C8" s="339"/>
      <c r="D8" s="339"/>
      <c r="E8" s="341"/>
      <c r="F8" s="341"/>
      <c r="G8" s="341"/>
      <c r="H8" s="341"/>
      <c r="I8" s="341"/>
      <c r="J8" s="341"/>
      <c r="K8" s="341"/>
      <c r="L8" s="341"/>
    </row>
    <row r="9" spans="2:12" x14ac:dyDescent="0.2"/>
    <row r="10" spans="2:12" x14ac:dyDescent="0.2">
      <c r="B10" s="338" t="s">
        <v>272</v>
      </c>
      <c r="C10" s="338"/>
      <c r="D10" s="338"/>
    </row>
    <row r="11" spans="2:12" x14ac:dyDescent="0.2">
      <c r="B11" s="338" t="s">
        <v>268</v>
      </c>
      <c r="C11" s="338"/>
      <c r="D11" s="338"/>
      <c r="E11" s="333"/>
      <c r="F11" s="333"/>
      <c r="G11" s="333"/>
      <c r="H11" s="333"/>
      <c r="I11" s="333"/>
      <c r="J11" s="333"/>
      <c r="K11" s="333"/>
      <c r="L11" s="333"/>
    </row>
    <row r="12" spans="2:12" x14ac:dyDescent="0.2">
      <c r="B12" s="338" t="s">
        <v>267</v>
      </c>
      <c r="C12" s="338"/>
      <c r="D12" s="338"/>
      <c r="E12" s="333"/>
      <c r="F12" s="333"/>
      <c r="H12" s="233" t="s">
        <v>266</v>
      </c>
      <c r="I12" s="234"/>
    </row>
    <row r="13" spans="2:12" x14ac:dyDescent="0.2">
      <c r="B13" s="338" t="s">
        <v>269</v>
      </c>
      <c r="C13" s="338"/>
      <c r="D13" s="338"/>
      <c r="E13" s="333"/>
      <c r="F13" s="333"/>
      <c r="G13" s="333"/>
      <c r="H13" s="333"/>
      <c r="I13" s="333"/>
      <c r="J13" s="333"/>
      <c r="K13" s="333"/>
      <c r="L13" s="333"/>
    </row>
    <row r="14" spans="2:12" x14ac:dyDescent="0.2">
      <c r="B14" s="338" t="s">
        <v>513</v>
      </c>
      <c r="C14" s="338"/>
      <c r="D14" s="338"/>
      <c r="E14" s="333"/>
      <c r="F14" s="333"/>
      <c r="G14" s="333"/>
      <c r="H14" s="233" t="s">
        <v>270</v>
      </c>
      <c r="I14" s="340"/>
      <c r="J14" s="340"/>
      <c r="K14" s="340"/>
      <c r="L14" s="340"/>
    </row>
    <row r="15" spans="2:12" x14ac:dyDescent="0.2">
      <c r="B15" s="338" t="s">
        <v>271</v>
      </c>
      <c r="C15" s="338"/>
      <c r="D15" s="338"/>
      <c r="E15" s="336"/>
      <c r="F15" s="336"/>
      <c r="G15" s="336"/>
      <c r="H15" s="233"/>
    </row>
    <row r="16" spans="2:12" x14ac:dyDescent="0.2"/>
    <row r="17" spans="1:12" x14ac:dyDescent="0.2">
      <c r="I17" s="334"/>
      <c r="J17" s="334"/>
      <c r="K17" s="334"/>
      <c r="L17" s="334"/>
    </row>
    <row r="18" spans="1:12" x14ac:dyDescent="0.2">
      <c r="I18" s="334"/>
      <c r="J18" s="334"/>
      <c r="K18" s="334"/>
      <c r="L18" s="334"/>
    </row>
    <row r="19" spans="1:12" x14ac:dyDescent="0.2"/>
    <row r="20" spans="1:12" x14ac:dyDescent="0.2"/>
    <row r="21" spans="1:12" x14ac:dyDescent="0.2">
      <c r="B21" s="339" t="s">
        <v>273</v>
      </c>
      <c r="C21" s="339"/>
      <c r="D21" s="339"/>
      <c r="E21" s="337" t="s">
        <v>275</v>
      </c>
      <c r="F21" s="337"/>
    </row>
    <row r="22" spans="1:12" ht="14.25" customHeight="1" x14ac:dyDescent="0.2">
      <c r="B22" s="335" t="s">
        <v>274</v>
      </c>
      <c r="C22" s="335"/>
      <c r="D22" s="335"/>
      <c r="E22" s="333" t="s">
        <v>276</v>
      </c>
      <c r="F22" s="333"/>
      <c r="G22" s="333"/>
      <c r="H22" s="333"/>
      <c r="I22" s="333"/>
      <c r="J22" s="333"/>
      <c r="K22" s="333"/>
      <c r="L22" s="333"/>
    </row>
    <row r="23" spans="1:12" x14ac:dyDescent="0.2">
      <c r="A23" s="232"/>
      <c r="B23" s="335"/>
      <c r="C23" s="335"/>
      <c r="D23" s="335"/>
      <c r="E23" s="333"/>
      <c r="F23" s="333"/>
      <c r="G23" s="333"/>
      <c r="H23" s="333"/>
      <c r="I23" s="333"/>
      <c r="J23" s="333"/>
      <c r="K23" s="333"/>
      <c r="L23" s="333"/>
    </row>
    <row r="24" spans="1:12" x14ac:dyDescent="0.2">
      <c r="A24" s="232"/>
      <c r="E24" s="333"/>
      <c r="F24" s="333"/>
      <c r="G24" s="333"/>
      <c r="H24" s="333"/>
      <c r="I24" s="333"/>
      <c r="J24" s="333"/>
      <c r="K24" s="333"/>
      <c r="L24" s="333"/>
    </row>
    <row r="25" spans="1:12" x14ac:dyDescent="0.2">
      <c r="E25" s="333"/>
      <c r="F25" s="333"/>
      <c r="G25" s="333"/>
      <c r="H25" s="333"/>
      <c r="I25" s="333"/>
      <c r="J25" s="333"/>
      <c r="K25" s="333"/>
      <c r="L25" s="333"/>
    </row>
    <row r="26" spans="1:12" x14ac:dyDescent="0.2">
      <c r="A26" s="232"/>
    </row>
    <row r="27" spans="1:12" x14ac:dyDescent="0.2">
      <c r="A27" s="232"/>
    </row>
    <row r="28" spans="1:12" x14ac:dyDescent="0.2">
      <c r="A28" s="232"/>
    </row>
    <row r="29" spans="1:12" x14ac:dyDescent="0.2">
      <c r="A29" s="232"/>
    </row>
    <row r="30" spans="1:12" x14ac:dyDescent="0.2">
      <c r="A30" s="232"/>
    </row>
    <row r="31" spans="1:12" x14ac:dyDescent="0.2">
      <c r="A31" s="232"/>
    </row>
    <row r="32" spans="1:12" x14ac:dyDescent="0.2">
      <c r="A32" s="232"/>
    </row>
    <row r="33" x14ac:dyDescent="0.2"/>
    <row r="34" x14ac:dyDescent="0.2"/>
    <row r="35" x14ac:dyDescent="0.2"/>
  </sheetData>
  <sheetProtection algorithmName="SHA-512" hashValue="GgRjQvbGOE9AC6O1tto6xUfFlQMsMN15zhrkSKBxQwlcN/SLcFPz2J/KBe05bmjr8x40LfjCTcr0XGyVgqLYig==" saltValue="BIZMEkl8gMhNPpLSJebM+w==" spinCount="100000" sheet="1" objects="1" scenarios="1" formatCells="0" selectLockedCells="1"/>
  <mergeCells count="19">
    <mergeCell ref="B10:D10"/>
    <mergeCell ref="B7:D8"/>
    <mergeCell ref="E7:L8"/>
    <mergeCell ref="E22:L25"/>
    <mergeCell ref="I17:L18"/>
    <mergeCell ref="B22:D23"/>
    <mergeCell ref="E11:L11"/>
    <mergeCell ref="E12:F12"/>
    <mergeCell ref="E13:L13"/>
    <mergeCell ref="E15:G15"/>
    <mergeCell ref="E21:F21"/>
    <mergeCell ref="B14:D14"/>
    <mergeCell ref="E14:G14"/>
    <mergeCell ref="B21:D21"/>
    <mergeCell ref="B12:D12"/>
    <mergeCell ref="B13:D13"/>
    <mergeCell ref="B15:D15"/>
    <mergeCell ref="B11:D11"/>
    <mergeCell ref="I14:L14"/>
  </mergeCells>
  <conditionalFormatting sqref="B7">
    <cfRule type="expression" dxfId="328" priority="21">
      <formula>$E$7=""</formula>
    </cfRule>
  </conditionalFormatting>
  <conditionalFormatting sqref="B10:D10">
    <cfRule type="expression" dxfId="327" priority="20">
      <formula>$E$11=""</formula>
    </cfRule>
  </conditionalFormatting>
  <conditionalFormatting sqref="B11">
    <cfRule type="expression" dxfId="326" priority="19">
      <formula>$E$11=""</formula>
    </cfRule>
  </conditionalFormatting>
  <conditionalFormatting sqref="B12">
    <cfRule type="expression" dxfId="325" priority="17">
      <formula>$E$12=""</formula>
    </cfRule>
  </conditionalFormatting>
  <conditionalFormatting sqref="H12">
    <cfRule type="expression" dxfId="324" priority="15">
      <formula>$I$12=""</formula>
    </cfRule>
  </conditionalFormatting>
  <conditionalFormatting sqref="B13">
    <cfRule type="expression" dxfId="323" priority="13">
      <formula>$E$13=""</formula>
    </cfRule>
  </conditionalFormatting>
  <conditionalFormatting sqref="B14">
    <cfRule type="expression" dxfId="322" priority="11">
      <formula>$E$14=""</formula>
    </cfRule>
  </conditionalFormatting>
  <conditionalFormatting sqref="H14">
    <cfRule type="expression" dxfId="321" priority="9">
      <formula>$I$14=""</formula>
    </cfRule>
  </conditionalFormatting>
  <conditionalFormatting sqref="I12 E7:L8 E11:E15 I14 I17">
    <cfRule type="containsBlanks" dxfId="320" priority="8">
      <formula>LEN(TRIM(E7))=0</formula>
    </cfRule>
  </conditionalFormatting>
  <conditionalFormatting sqref="B15">
    <cfRule type="expression" dxfId="319" priority="7">
      <formula>$E$15=""</formula>
    </cfRule>
  </conditionalFormatting>
  <conditionalFormatting sqref="E21:F21">
    <cfRule type="containsText" dxfId="318" priority="5" operator="containsText" text="dd.mm.rrrr">
      <formula>NOT(ISERROR(SEARCH("dd.mm.rrrr",E21)))</formula>
    </cfRule>
  </conditionalFormatting>
  <conditionalFormatting sqref="E22">
    <cfRule type="containsText" dxfId="317" priority="4" operator="containsText" text="realizovali">
      <formula>NOT(ISERROR(SEARCH("realizovali",E22)))</formula>
    </cfRule>
  </conditionalFormatting>
  <conditionalFormatting sqref="B21:D21">
    <cfRule type="expression" dxfId="316" priority="2" stopIfTrue="1">
      <formula>$E$21="dd.mm.rrrr"</formula>
    </cfRule>
    <cfRule type="expression" dxfId="315" priority="3">
      <formula>$E$21=""</formula>
    </cfRule>
  </conditionalFormatting>
  <conditionalFormatting sqref="B22:D23">
    <cfRule type="expression" dxfId="314" priority="1">
      <formula>$E$22="meno a priezvisko, prípadne pozícia a podpis osôb, ktoré hodnotenie realizovali"</formula>
    </cfRule>
  </conditionalFormatting>
  <conditionalFormatting sqref="H15">
    <cfRule type="expression" dxfId="313" priority="98">
      <formula>$I$17=""</formula>
    </cfRule>
  </conditionalFormatting>
  <dataValidations count="1">
    <dataValidation type="textLength" allowBlank="1" showInputMessage="1" showErrorMessage="1" errorTitle="Príliš dlhý názov" error="Názov organizácie je príliš dlhý. Skúste prosím použiť kratší názov." promptTitle="Názov organizácie" prompt="Šedé políčka umožňujú zápis údajov. _x000a_Presunom na iné políčko alebo ENTER sa zapísaná hodnota uloží. _x000a_Opätovným kliknutím na políčko je možné doterajší zápis prepísať._x000a_Úpravu už uloženého zápisu môžete urobiť kedykoľvek dojklikom ľavým tlačidlom myši. " sqref="E7" xr:uid="{8762EC92-4A78-4CD7-B5E7-709BF4DCDBAC}">
      <formula1>1</formula1>
      <formula2>144</formula2>
    </dataValidation>
  </dataValidation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F6C-8B21-494E-8175-F95E9A6B2CEC}">
  <dimension ref="A1:O97"/>
  <sheetViews>
    <sheetView showGridLines="0" view="pageLayout" zoomScaleNormal="130" zoomScaleSheetLayoutView="115" workbookViewId="0"/>
  </sheetViews>
  <sheetFormatPr defaultColWidth="0" defaultRowHeight="14.25" customHeight="1" zeroHeight="1" x14ac:dyDescent="0.2"/>
  <cols>
    <col min="1" max="13" width="9" customWidth="1"/>
    <col min="14" max="14" width="6" customWidth="1"/>
    <col min="15" max="15" width="47" hidden="1" customWidth="1"/>
    <col min="16" max="16384" width="1.75" hidden="1"/>
  </cols>
  <sheetData>
    <row r="1" spans="1:14" x14ac:dyDescent="0.2">
      <c r="A1" s="48"/>
      <c r="B1" s="27"/>
      <c r="C1" s="27"/>
      <c r="D1" s="27"/>
      <c r="E1" s="27"/>
      <c r="F1" s="27"/>
      <c r="G1" s="27"/>
      <c r="H1" s="27"/>
      <c r="I1" s="27"/>
      <c r="J1" s="27"/>
      <c r="K1" s="27"/>
      <c r="L1" s="27"/>
      <c r="M1" s="27"/>
      <c r="N1" s="27"/>
    </row>
    <row r="2" spans="1:14" x14ac:dyDescent="0.2">
      <c r="A2" s="48"/>
      <c r="B2" s="27"/>
      <c r="C2" s="27"/>
      <c r="D2" s="27"/>
      <c r="E2" s="27"/>
      <c r="F2" s="27"/>
      <c r="G2" s="27"/>
      <c r="H2" s="27"/>
      <c r="I2" s="27"/>
      <c r="J2" s="27"/>
      <c r="K2" s="27"/>
      <c r="L2" s="27"/>
      <c r="M2" s="27"/>
      <c r="N2" s="27"/>
    </row>
    <row r="3" spans="1:14" x14ac:dyDescent="0.2">
      <c r="A3" s="48"/>
      <c r="B3" s="27"/>
      <c r="C3" s="27"/>
      <c r="D3" s="27"/>
      <c r="E3" s="27"/>
      <c r="F3" s="27"/>
      <c r="G3" s="27"/>
      <c r="H3" s="27"/>
      <c r="I3" s="27"/>
      <c r="J3" s="27"/>
      <c r="K3" s="27"/>
      <c r="L3" s="27"/>
      <c r="M3" s="27"/>
      <c r="N3" s="27"/>
    </row>
    <row r="4" spans="1:14" x14ac:dyDescent="0.2">
      <c r="A4" s="48"/>
      <c r="B4" s="27"/>
      <c r="C4" s="27"/>
      <c r="D4" s="27"/>
      <c r="E4" s="27"/>
      <c r="F4" s="27"/>
      <c r="G4" s="27"/>
      <c r="H4" s="27"/>
      <c r="I4" s="27"/>
      <c r="J4" s="27"/>
      <c r="K4" s="27"/>
      <c r="L4" s="27"/>
      <c r="M4" s="27"/>
      <c r="N4" s="27"/>
    </row>
    <row r="5" spans="1:14" x14ac:dyDescent="0.2">
      <c r="A5" s="48"/>
      <c r="B5" s="27"/>
      <c r="C5" s="27"/>
      <c r="D5" s="27"/>
      <c r="E5" s="27"/>
      <c r="F5" s="27"/>
      <c r="G5" s="27"/>
      <c r="H5" s="27"/>
      <c r="I5" s="27"/>
      <c r="J5" s="27"/>
      <c r="K5" s="27"/>
      <c r="L5" s="27"/>
      <c r="M5" s="27"/>
      <c r="N5" s="27"/>
    </row>
    <row r="6" spans="1:14" x14ac:dyDescent="0.2">
      <c r="A6" s="48"/>
      <c r="B6" s="419" t="s">
        <v>75</v>
      </c>
      <c r="C6" s="419"/>
      <c r="D6" s="419"/>
      <c r="E6" s="419"/>
      <c r="F6" s="27"/>
      <c r="G6" s="27"/>
      <c r="H6" s="27"/>
      <c r="I6" s="27"/>
      <c r="J6" s="27"/>
      <c r="K6" s="27"/>
      <c r="L6" s="27"/>
      <c r="M6" s="27"/>
      <c r="N6" s="27"/>
    </row>
    <row r="7" spans="1:14" x14ac:dyDescent="0.2">
      <c r="A7" s="27"/>
      <c r="B7" s="419"/>
      <c r="C7" s="419"/>
      <c r="D7" s="419"/>
      <c r="E7" s="419"/>
      <c r="F7" s="27"/>
      <c r="G7" s="27"/>
      <c r="H7" s="27"/>
      <c r="I7" s="27"/>
      <c r="J7" s="27"/>
      <c r="K7" s="27"/>
      <c r="L7" s="27"/>
      <c r="M7" s="27"/>
      <c r="N7" s="27"/>
    </row>
    <row r="8" spans="1:14" ht="14.25" customHeight="1" x14ac:dyDescent="0.2">
      <c r="A8" s="27"/>
      <c r="B8" s="419"/>
      <c r="C8" s="419"/>
      <c r="D8" s="419"/>
      <c r="E8" s="419"/>
      <c r="F8" s="27"/>
      <c r="G8" s="27"/>
      <c r="H8" s="27"/>
      <c r="I8" s="27"/>
      <c r="J8" s="27"/>
      <c r="K8" s="27"/>
      <c r="L8" s="27"/>
      <c r="M8" s="27"/>
      <c r="N8" s="27"/>
    </row>
    <row r="9" spans="1:14" ht="34.5" customHeight="1" x14ac:dyDescent="0.2">
      <c r="A9" s="27"/>
      <c r="B9" s="419"/>
      <c r="C9" s="419"/>
      <c r="D9" s="419"/>
      <c r="E9" s="419"/>
      <c r="F9" s="27"/>
      <c r="G9" s="27"/>
      <c r="H9" s="27"/>
      <c r="I9" s="27"/>
      <c r="J9" s="27"/>
      <c r="K9" s="27"/>
      <c r="L9" s="27"/>
      <c r="M9" s="27"/>
      <c r="N9" s="27"/>
    </row>
    <row r="10" spans="1:14" ht="14.25" customHeight="1" x14ac:dyDescent="0.2">
      <c r="A10" s="27"/>
      <c r="B10" s="419"/>
      <c r="C10" s="419"/>
      <c r="D10" s="419"/>
      <c r="E10" s="419"/>
      <c r="F10" s="27"/>
      <c r="G10" s="27"/>
      <c r="H10" s="27"/>
      <c r="I10" s="27"/>
      <c r="J10" s="27"/>
      <c r="K10" s="27"/>
      <c r="L10" s="27"/>
      <c r="M10" s="27"/>
      <c r="N10" s="27"/>
    </row>
    <row r="11" spans="1:14" ht="14.25" customHeight="1" x14ac:dyDescent="0.2">
      <c r="A11" s="27"/>
      <c r="B11" s="419"/>
      <c r="C11" s="419"/>
      <c r="D11" s="419"/>
      <c r="E11" s="419"/>
      <c r="F11" s="27"/>
      <c r="G11" s="27"/>
      <c r="H11" s="27"/>
      <c r="I11" s="27"/>
      <c r="J11" s="27"/>
      <c r="K11" s="27"/>
      <c r="L11" s="27"/>
      <c r="M11" s="27"/>
      <c r="N11" s="27"/>
    </row>
    <row r="12" spans="1:14" ht="14.25" customHeight="1" x14ac:dyDescent="0.2">
      <c r="A12" s="27"/>
      <c r="B12" s="419"/>
      <c r="C12" s="419"/>
      <c r="D12" s="419"/>
      <c r="E12" s="419"/>
      <c r="F12" s="27"/>
      <c r="G12" s="27"/>
      <c r="H12" s="27"/>
      <c r="I12" s="27"/>
      <c r="J12" s="27"/>
      <c r="K12" s="27"/>
      <c r="L12" s="27"/>
      <c r="M12" s="27"/>
      <c r="N12" s="27"/>
    </row>
    <row r="13" spans="1:14" ht="14.25" customHeight="1" x14ac:dyDescent="0.2">
      <c r="A13" s="27"/>
      <c r="B13" s="419"/>
      <c r="C13" s="419"/>
      <c r="D13" s="419"/>
      <c r="E13" s="419"/>
      <c r="F13" s="27"/>
      <c r="G13" s="27"/>
      <c r="H13" s="27"/>
      <c r="I13" s="27"/>
      <c r="J13" s="27"/>
      <c r="K13" s="27"/>
      <c r="L13" s="27"/>
      <c r="M13" s="27"/>
      <c r="N13" s="27"/>
    </row>
    <row r="14" spans="1:14" x14ac:dyDescent="0.2">
      <c r="A14" s="27"/>
      <c r="B14" s="27"/>
      <c r="C14" s="27"/>
      <c r="D14" s="27"/>
      <c r="E14" s="27"/>
      <c r="F14" s="27"/>
      <c r="G14" s="27"/>
      <c r="H14" s="27"/>
      <c r="I14" s="27"/>
      <c r="J14" s="27"/>
      <c r="K14" s="27"/>
      <c r="L14" s="27"/>
      <c r="M14" s="27"/>
      <c r="N14" s="27"/>
    </row>
    <row r="15" spans="1:14" ht="14.25" customHeight="1" x14ac:dyDescent="0.2">
      <c r="A15" s="438" t="s">
        <v>76</v>
      </c>
      <c r="B15" s="438"/>
      <c r="C15" s="438"/>
      <c r="D15" s="438"/>
      <c r="E15" s="438"/>
      <c r="F15" s="438"/>
      <c r="G15" s="438"/>
      <c r="H15" s="438"/>
      <c r="I15" s="27"/>
      <c r="J15" s="27"/>
      <c r="K15" s="27"/>
      <c r="L15" s="27"/>
      <c r="M15" s="27"/>
      <c r="N15" s="27"/>
    </row>
    <row r="16" spans="1:14" ht="15" customHeight="1" x14ac:dyDescent="0.2">
      <c r="A16" s="438"/>
      <c r="B16" s="438"/>
      <c r="C16" s="438"/>
      <c r="D16" s="438"/>
      <c r="E16" s="438"/>
      <c r="F16" s="438"/>
      <c r="G16" s="438"/>
      <c r="H16" s="438"/>
      <c r="I16" s="27"/>
      <c r="J16" s="27"/>
      <c r="K16" s="27"/>
      <c r="L16" s="27"/>
      <c r="M16" s="27"/>
      <c r="N16" s="27"/>
    </row>
    <row r="17" spans="1:14" ht="14.25" customHeight="1" x14ac:dyDescent="0.2">
      <c r="A17" s="438"/>
      <c r="B17" s="438"/>
      <c r="C17" s="438"/>
      <c r="D17" s="438"/>
      <c r="E17" s="438"/>
      <c r="F17" s="438"/>
      <c r="G17" s="438"/>
      <c r="H17" s="438"/>
      <c r="I17" s="27"/>
      <c r="J17" s="27"/>
      <c r="K17" s="27"/>
      <c r="L17" s="27"/>
      <c r="M17" s="27"/>
      <c r="N17" s="27"/>
    </row>
    <row r="18" spans="1:14" ht="14.25" customHeight="1" x14ac:dyDescent="0.2">
      <c r="A18" s="438"/>
      <c r="B18" s="438"/>
      <c r="C18" s="438"/>
      <c r="D18" s="438"/>
      <c r="E18" s="438"/>
      <c r="F18" s="438"/>
      <c r="G18" s="438"/>
      <c r="H18" s="438"/>
      <c r="I18" s="27"/>
      <c r="J18" s="27"/>
      <c r="K18" s="27"/>
      <c r="L18" s="27"/>
      <c r="M18" s="27"/>
      <c r="N18" s="27"/>
    </row>
    <row r="19" spans="1:14" x14ac:dyDescent="0.2">
      <c r="A19" s="438"/>
      <c r="B19" s="438"/>
      <c r="C19" s="438"/>
      <c r="D19" s="438"/>
      <c r="E19" s="438"/>
      <c r="F19" s="438"/>
      <c r="G19" s="438"/>
      <c r="H19" s="438"/>
      <c r="I19" s="27"/>
      <c r="J19" s="27"/>
      <c r="K19" s="27"/>
      <c r="L19" s="27"/>
      <c r="M19" s="27"/>
      <c r="N19" s="27"/>
    </row>
    <row r="20" spans="1:14" ht="14.25" customHeight="1" x14ac:dyDescent="0.2">
      <c r="A20" s="438"/>
      <c r="B20" s="438"/>
      <c r="C20" s="438"/>
      <c r="D20" s="438"/>
      <c r="E20" s="438"/>
      <c r="F20" s="438"/>
      <c r="G20" s="438"/>
      <c r="H20" s="438"/>
      <c r="I20" s="27"/>
      <c r="J20" s="415" t="s">
        <v>81</v>
      </c>
      <c r="K20" s="415"/>
      <c r="L20" s="415"/>
      <c r="M20" s="415"/>
      <c r="N20" s="27"/>
    </row>
    <row r="21" spans="1:14" ht="14.25" customHeight="1" x14ac:dyDescent="0.2">
      <c r="A21" s="438"/>
      <c r="B21" s="438"/>
      <c r="C21" s="438"/>
      <c r="D21" s="438"/>
      <c r="E21" s="438"/>
      <c r="F21" s="438"/>
      <c r="G21" s="438"/>
      <c r="H21" s="438"/>
      <c r="I21" s="27"/>
      <c r="J21" s="415"/>
      <c r="K21" s="415"/>
      <c r="L21" s="415"/>
      <c r="M21" s="415"/>
      <c r="N21" s="27"/>
    </row>
    <row r="22" spans="1:14" ht="14.25" customHeight="1" x14ac:dyDescent="0.2">
      <c r="A22" s="420" t="s">
        <v>77</v>
      </c>
      <c r="B22" s="420"/>
      <c r="C22" s="420"/>
      <c r="D22" s="420"/>
      <c r="E22" s="420"/>
      <c r="F22" s="420"/>
      <c r="G22" s="420"/>
      <c r="H22" s="420"/>
      <c r="I22" s="27"/>
      <c r="J22" s="415"/>
      <c r="K22" s="415"/>
      <c r="L22" s="415"/>
      <c r="M22" s="415"/>
      <c r="N22" s="27"/>
    </row>
    <row r="23" spans="1:14" ht="14.25" customHeight="1" x14ac:dyDescent="0.2">
      <c r="A23" s="420"/>
      <c r="B23" s="420"/>
      <c r="C23" s="420"/>
      <c r="D23" s="420"/>
      <c r="E23" s="420"/>
      <c r="F23" s="420"/>
      <c r="G23" s="420"/>
      <c r="H23" s="420"/>
      <c r="I23" s="27"/>
      <c r="J23" s="48"/>
      <c r="K23" s="48"/>
      <c r="L23" s="48"/>
      <c r="M23" s="48"/>
      <c r="N23" s="27"/>
    </row>
    <row r="24" spans="1:14" ht="14.25" customHeight="1" x14ac:dyDescent="0.2">
      <c r="A24" s="420"/>
      <c r="B24" s="420"/>
      <c r="C24" s="420"/>
      <c r="D24" s="420"/>
      <c r="E24" s="420"/>
      <c r="F24" s="420"/>
      <c r="G24" s="420"/>
      <c r="H24" s="420"/>
      <c r="I24" s="27"/>
      <c r="J24" s="434" t="s">
        <v>80</v>
      </c>
      <c r="K24" s="434"/>
      <c r="L24" s="434"/>
      <c r="M24" s="434"/>
      <c r="N24" s="27"/>
    </row>
    <row r="25" spans="1:14" ht="14.25" customHeight="1" x14ac:dyDescent="0.2">
      <c r="A25" s="420"/>
      <c r="B25" s="420"/>
      <c r="C25" s="420"/>
      <c r="D25" s="420"/>
      <c r="E25" s="420"/>
      <c r="F25" s="420"/>
      <c r="G25" s="420"/>
      <c r="H25" s="420"/>
      <c r="I25" s="27"/>
      <c r="J25" s="434"/>
      <c r="K25" s="434"/>
      <c r="L25" s="434"/>
      <c r="M25" s="434"/>
      <c r="N25" s="27"/>
    </row>
    <row r="26" spans="1:14" ht="14.25" customHeight="1" x14ac:dyDescent="0.2">
      <c r="A26" s="420"/>
      <c r="B26" s="420"/>
      <c r="C26" s="420"/>
      <c r="D26" s="420"/>
      <c r="E26" s="420"/>
      <c r="F26" s="420"/>
      <c r="G26" s="420"/>
      <c r="H26" s="420"/>
      <c r="I26" s="27"/>
      <c r="J26" s="434"/>
      <c r="K26" s="434"/>
      <c r="L26" s="434"/>
      <c r="M26" s="434"/>
      <c r="N26" s="27"/>
    </row>
    <row r="27" spans="1:14" ht="14.25" customHeight="1" x14ac:dyDescent="0.2">
      <c r="A27" s="420"/>
      <c r="B27" s="420"/>
      <c r="C27" s="420"/>
      <c r="D27" s="420"/>
      <c r="E27" s="420"/>
      <c r="F27" s="420"/>
      <c r="G27" s="420"/>
      <c r="H27" s="420"/>
      <c r="I27" s="27"/>
      <c r="J27" s="67"/>
      <c r="K27" s="67"/>
      <c r="L27" s="67"/>
      <c r="M27" s="67"/>
      <c r="N27" s="27"/>
    </row>
    <row r="28" spans="1:14" ht="14.25" customHeight="1" x14ac:dyDescent="0.2">
      <c r="A28" s="420"/>
      <c r="B28" s="420"/>
      <c r="C28" s="420"/>
      <c r="D28" s="420"/>
      <c r="E28" s="420"/>
      <c r="F28" s="420"/>
      <c r="G28" s="420"/>
      <c r="H28" s="420"/>
      <c r="I28" s="27"/>
      <c r="J28" s="68"/>
      <c r="K28" s="68"/>
      <c r="L28" s="68"/>
      <c r="M28" s="68"/>
      <c r="N28" s="27"/>
    </row>
    <row r="29" spans="1:14" ht="14.25" customHeight="1" x14ac:dyDescent="0.2">
      <c r="A29" s="420"/>
      <c r="B29" s="420"/>
      <c r="C29" s="420"/>
      <c r="D29" s="420"/>
      <c r="E29" s="420"/>
      <c r="F29" s="420"/>
      <c r="G29" s="420"/>
      <c r="H29" s="420"/>
      <c r="I29" s="27"/>
      <c r="J29" s="68"/>
      <c r="K29" s="68"/>
      <c r="L29" s="68"/>
      <c r="M29" s="68"/>
      <c r="N29" s="27"/>
    </row>
    <row r="30" spans="1:14" ht="14.25" customHeight="1" x14ac:dyDescent="0.2">
      <c r="A30" s="420"/>
      <c r="B30" s="420"/>
      <c r="C30" s="420"/>
      <c r="D30" s="420"/>
      <c r="E30" s="420"/>
      <c r="F30" s="420"/>
      <c r="G30" s="420"/>
      <c r="H30" s="420"/>
      <c r="I30" s="27"/>
      <c r="J30" s="68"/>
      <c r="K30" s="68"/>
      <c r="L30" s="68"/>
      <c r="M30" s="68"/>
      <c r="N30" s="27"/>
    </row>
    <row r="31" spans="1:14" ht="14.25" customHeight="1" x14ac:dyDescent="0.2">
      <c r="A31" s="420"/>
      <c r="B31" s="420"/>
      <c r="C31" s="420"/>
      <c r="D31" s="420"/>
      <c r="E31" s="420"/>
      <c r="F31" s="420"/>
      <c r="G31" s="420"/>
      <c r="H31" s="420"/>
      <c r="I31" s="27"/>
      <c r="J31" s="42"/>
      <c r="K31" s="42"/>
      <c r="L31" s="42"/>
      <c r="M31" s="42"/>
      <c r="N31" s="27"/>
    </row>
    <row r="32" spans="1:14" x14ac:dyDescent="0.2">
      <c r="A32" s="27"/>
      <c r="B32" s="27"/>
      <c r="C32" s="27"/>
      <c r="D32" s="27"/>
      <c r="E32" s="27"/>
      <c r="F32" s="27"/>
      <c r="G32" s="27"/>
      <c r="H32" s="27"/>
      <c r="I32" s="27"/>
      <c r="J32" s="27"/>
      <c r="K32" s="27"/>
      <c r="L32" s="27"/>
      <c r="M32" s="27"/>
      <c r="N32" s="27"/>
    </row>
    <row r="33" spans="1:14" x14ac:dyDescent="0.2">
      <c r="A33" s="27"/>
      <c r="B33" s="27"/>
      <c r="C33" s="27"/>
      <c r="D33" s="27"/>
      <c r="E33" s="27"/>
      <c r="F33" s="27"/>
      <c r="G33" s="27"/>
      <c r="H33" s="27"/>
      <c r="I33" s="27"/>
      <c r="J33" s="27"/>
      <c r="K33" s="27"/>
      <c r="L33" s="27"/>
      <c r="M33" s="27"/>
      <c r="N33" s="27"/>
    </row>
    <row r="34" spans="1:14" x14ac:dyDescent="0.2">
      <c r="A34" s="27"/>
      <c r="B34" s="27"/>
      <c r="C34" s="397" t="s">
        <v>78</v>
      </c>
      <c r="D34" s="398"/>
      <c r="E34" s="398"/>
      <c r="F34" s="398"/>
      <c r="G34" s="398"/>
      <c r="H34" s="27"/>
      <c r="I34" s="27"/>
      <c r="J34" s="27"/>
      <c r="K34" s="27"/>
      <c r="L34" s="27"/>
      <c r="M34" s="27"/>
      <c r="N34" s="27"/>
    </row>
    <row r="35" spans="1:14" x14ac:dyDescent="0.2">
      <c r="A35" s="27"/>
      <c r="B35" s="27"/>
      <c r="C35" s="399"/>
      <c r="D35" s="400"/>
      <c r="E35" s="400"/>
      <c r="F35" s="400"/>
      <c r="G35" s="400"/>
      <c r="H35" s="27"/>
      <c r="I35" s="27"/>
      <c r="J35" s="27"/>
      <c r="K35" s="27"/>
      <c r="L35" s="27"/>
      <c r="M35" s="27"/>
      <c r="N35" s="27"/>
    </row>
    <row r="36" spans="1:14" x14ac:dyDescent="0.2">
      <c r="A36" s="27"/>
      <c r="B36" s="27"/>
      <c r="C36" s="399"/>
      <c r="D36" s="400"/>
      <c r="E36" s="400"/>
      <c r="F36" s="400"/>
      <c r="G36" s="400"/>
      <c r="H36" s="27"/>
      <c r="I36" s="27"/>
      <c r="J36" s="27"/>
      <c r="K36" s="27"/>
      <c r="L36" s="27"/>
      <c r="M36" s="27"/>
      <c r="N36" s="27"/>
    </row>
    <row r="37" spans="1:14" ht="14.25" customHeight="1" x14ac:dyDescent="0.2">
      <c r="A37" s="27"/>
      <c r="B37" s="27"/>
      <c r="C37" s="399"/>
      <c r="D37" s="400"/>
      <c r="E37" s="400"/>
      <c r="F37" s="400"/>
      <c r="G37" s="400"/>
      <c r="H37" s="27"/>
      <c r="I37" s="27"/>
      <c r="J37" s="27"/>
      <c r="K37" s="27"/>
      <c r="L37" s="27"/>
      <c r="M37" s="27"/>
      <c r="N37" s="27"/>
    </row>
    <row r="38" spans="1:14" ht="14.25" customHeight="1" x14ac:dyDescent="0.2">
      <c r="A38" s="27"/>
      <c r="B38" s="27"/>
      <c r="C38" s="399"/>
      <c r="D38" s="400"/>
      <c r="E38" s="400"/>
      <c r="F38" s="400"/>
      <c r="G38" s="400"/>
      <c r="H38" s="27"/>
      <c r="I38" s="27"/>
      <c r="J38" s="27"/>
      <c r="K38" s="27"/>
      <c r="L38" s="27"/>
      <c r="M38" s="27"/>
      <c r="N38" s="27"/>
    </row>
    <row r="39" spans="1:14" ht="14.25" customHeight="1" x14ac:dyDescent="0.2">
      <c r="A39" s="403">
        <v>7.1</v>
      </c>
      <c r="B39" s="404"/>
      <c r="C39" s="400"/>
      <c r="D39" s="400"/>
      <c r="E39" s="400"/>
      <c r="F39" s="400"/>
      <c r="G39" s="400"/>
      <c r="H39" s="27"/>
      <c r="I39" s="27"/>
      <c r="J39" s="27"/>
      <c r="K39" s="27"/>
      <c r="L39" s="27"/>
      <c r="M39" s="27"/>
      <c r="N39" s="27"/>
    </row>
    <row r="40" spans="1:14" ht="14.25" customHeight="1" x14ac:dyDescent="0.2">
      <c r="A40" s="405"/>
      <c r="B40" s="406"/>
      <c r="C40" s="400"/>
      <c r="D40" s="400"/>
      <c r="E40" s="400"/>
      <c r="F40" s="400"/>
      <c r="G40" s="400"/>
      <c r="H40" s="27"/>
      <c r="I40" s="27"/>
      <c r="J40" s="27"/>
      <c r="K40" s="27"/>
      <c r="L40" s="27"/>
      <c r="M40" s="27"/>
      <c r="N40" s="27"/>
    </row>
    <row r="41" spans="1:14" ht="35.25" thickBot="1" x14ac:dyDescent="0.5">
      <c r="A41" s="69" t="e">
        <f>IF(B41=1,1,1-M54)</f>
        <v>#N/A</v>
      </c>
      <c r="B41" s="70" t="e">
        <f>VLOOKUP('8PV'!L9,Table6[],3,FALSE)</f>
        <v>#N/A</v>
      </c>
      <c r="C41" s="401"/>
      <c r="D41" s="402"/>
      <c r="E41" s="402"/>
      <c r="F41" s="402"/>
      <c r="G41" s="402"/>
      <c r="H41" s="33"/>
      <c r="I41" s="33"/>
      <c r="J41" s="33"/>
      <c r="K41" s="27"/>
      <c r="L41" s="27"/>
      <c r="M41" s="27"/>
      <c r="N41" s="27"/>
    </row>
    <row r="42" spans="1:14" ht="15" thickTop="1" x14ac:dyDescent="0.2">
      <c r="A42" s="376" t="s">
        <v>169</v>
      </c>
      <c r="B42" s="376"/>
      <c r="C42" s="376"/>
      <c r="D42" s="34"/>
      <c r="E42" s="34"/>
      <c r="F42" s="433" t="e">
        <f>IF(B41=1,"Hodnotenie sa nerealizuje. Môžete navrhnúť zlepšovacie akcie.","")</f>
        <v>#N/A</v>
      </c>
      <c r="G42" s="433"/>
      <c r="H42" s="433"/>
      <c r="I42" s="433"/>
      <c r="J42" s="433"/>
      <c r="K42" s="433"/>
      <c r="L42" s="433"/>
      <c r="M42" s="433"/>
      <c r="N42" s="27"/>
    </row>
    <row r="43" spans="1:14" ht="14.25" customHeight="1" x14ac:dyDescent="0.2">
      <c r="A43" s="437"/>
      <c r="B43" s="437"/>
      <c r="C43" s="437"/>
      <c r="D43" s="437"/>
      <c r="E43" s="437"/>
      <c r="F43" s="437"/>
      <c r="G43" s="437"/>
      <c r="H43" s="437"/>
      <c r="I43" s="437"/>
      <c r="J43" s="437"/>
      <c r="K43" s="27"/>
      <c r="L43" s="27"/>
      <c r="M43" s="94"/>
      <c r="N43" s="27"/>
    </row>
    <row r="44" spans="1:14" x14ac:dyDescent="0.2">
      <c r="A44" s="71" t="s">
        <v>186</v>
      </c>
      <c r="B44" s="71"/>
      <c r="C44" s="71"/>
      <c r="D44" s="71"/>
      <c r="E44" s="71"/>
      <c r="F44" s="71"/>
      <c r="G44" s="71"/>
      <c r="H44" s="72" t="s">
        <v>62</v>
      </c>
      <c r="I44" s="30" t="s">
        <v>58</v>
      </c>
      <c r="J44" s="100"/>
      <c r="K44" s="73"/>
      <c r="L44" s="73"/>
      <c r="M44" s="74">
        <f>IF(J44="áno",10,0)</f>
        <v>0</v>
      </c>
      <c r="N44" s="27"/>
    </row>
    <row r="45" spans="1:14" x14ac:dyDescent="0.2">
      <c r="A45" s="71" t="s">
        <v>171</v>
      </c>
      <c r="B45" s="73"/>
      <c r="C45" s="73"/>
      <c r="D45" s="73"/>
      <c r="E45" s="73"/>
      <c r="F45" s="73"/>
      <c r="G45" s="73"/>
      <c r="H45" s="75" t="s">
        <v>62</v>
      </c>
      <c r="I45" s="30" t="s">
        <v>58</v>
      </c>
      <c r="J45" s="100"/>
      <c r="K45" s="73"/>
      <c r="L45" s="73"/>
      <c r="M45" s="74">
        <f>IF(M44=0,0,IF(J45="áno",5,0))</f>
        <v>0</v>
      </c>
      <c r="N45" s="27"/>
    </row>
    <row r="46" spans="1:14" x14ac:dyDescent="0.2">
      <c r="A46" s="71" t="s">
        <v>190</v>
      </c>
      <c r="B46" s="71"/>
      <c r="C46" s="71"/>
      <c r="D46" s="71"/>
      <c r="E46" s="71"/>
      <c r="F46" s="71"/>
      <c r="G46" s="71"/>
      <c r="H46" s="75" t="s">
        <v>62</v>
      </c>
      <c r="I46" s="30" t="s">
        <v>58</v>
      </c>
      <c r="J46" s="100"/>
      <c r="K46" s="27"/>
      <c r="L46" s="73"/>
      <c r="M46" s="74">
        <f>IF(M45=0,0,IF(J46="áno",0,0))</f>
        <v>0</v>
      </c>
      <c r="N46" s="27"/>
    </row>
    <row r="47" spans="1:14" ht="14.25" customHeight="1" x14ac:dyDescent="0.2">
      <c r="A47" s="76" t="s">
        <v>180</v>
      </c>
      <c r="B47" s="77"/>
      <c r="C47" s="77"/>
      <c r="D47" s="77"/>
      <c r="E47" s="77"/>
      <c r="F47" s="78" t="s">
        <v>62</v>
      </c>
      <c r="G47" s="79" t="s">
        <v>58</v>
      </c>
      <c r="H47" s="436"/>
      <c r="I47" s="436"/>
      <c r="J47" s="436"/>
      <c r="K47" s="27"/>
      <c r="L47" s="27"/>
      <c r="M47" s="74">
        <f>IF(J46="nie",0,IF(H47="",0,VLOOKUP(H47,POPISY!W2:X4,2,FALSE)))</f>
        <v>0</v>
      </c>
      <c r="N47" s="27"/>
    </row>
    <row r="48" spans="1:14" ht="14.25" customHeight="1" x14ac:dyDescent="0.2">
      <c r="A48" s="97" t="s">
        <v>187</v>
      </c>
      <c r="B48" s="31"/>
      <c r="C48" s="31"/>
      <c r="D48" s="31"/>
      <c r="E48" s="31"/>
      <c r="F48" s="31"/>
      <c r="G48" s="31"/>
      <c r="H48" s="31"/>
      <c r="I48" s="98" t="s">
        <v>62</v>
      </c>
      <c r="J48" s="79" t="s">
        <v>58</v>
      </c>
      <c r="K48" s="99"/>
      <c r="L48" s="31"/>
      <c r="M48" s="74">
        <f>IF(J46="nie",0,IF(K48="áno",5,0))</f>
        <v>0</v>
      </c>
      <c r="N48" s="27"/>
    </row>
    <row r="49" spans="1:14" ht="14.25" customHeight="1" x14ac:dyDescent="0.2">
      <c r="A49" s="97" t="s">
        <v>191</v>
      </c>
      <c r="B49" s="31"/>
      <c r="C49" s="31"/>
      <c r="D49" s="31"/>
      <c r="E49" s="31"/>
      <c r="F49" s="31"/>
      <c r="G49" s="78" t="s">
        <v>62</v>
      </c>
      <c r="H49" s="79" t="s">
        <v>58</v>
      </c>
      <c r="I49" s="99"/>
      <c r="J49" s="27"/>
      <c r="K49" s="27"/>
      <c r="L49" s="27"/>
      <c r="M49" s="74">
        <f>IF(M48=0,0,IF(J49="áno",0,0))</f>
        <v>0</v>
      </c>
      <c r="N49" s="27"/>
    </row>
    <row r="50" spans="1:14" ht="14.25" customHeight="1" x14ac:dyDescent="0.2">
      <c r="A50" s="76" t="s">
        <v>173</v>
      </c>
      <c r="B50" s="77"/>
      <c r="C50" s="77"/>
      <c r="D50" s="77"/>
      <c r="E50" s="77"/>
      <c r="F50" s="78" t="s">
        <v>62</v>
      </c>
      <c r="G50" s="79" t="s">
        <v>58</v>
      </c>
      <c r="H50" s="436"/>
      <c r="I50" s="436"/>
      <c r="J50" s="436"/>
      <c r="K50" s="27"/>
      <c r="L50" s="27"/>
      <c r="M50" s="74">
        <f>IF(H50="",0,VLOOKUP(H50,POPISY!U1:V4,2,FALSE))</f>
        <v>0</v>
      </c>
      <c r="N50" s="27"/>
    </row>
    <row r="51" spans="1:14" x14ac:dyDescent="0.2">
      <c r="A51" s="76" t="s">
        <v>181</v>
      </c>
      <c r="B51" s="77"/>
      <c r="C51" s="77"/>
      <c r="D51" s="77"/>
      <c r="E51" s="77"/>
      <c r="F51" s="77"/>
      <c r="G51" s="77"/>
      <c r="H51" s="78" t="s">
        <v>62</v>
      </c>
      <c r="I51" s="79" t="s">
        <v>58</v>
      </c>
      <c r="J51" s="99"/>
      <c r="K51" s="73"/>
      <c r="L51" s="73"/>
      <c r="M51" s="74">
        <f>IF(M44=0,0,IF(J51="áno",5,0))</f>
        <v>0</v>
      </c>
      <c r="N51" s="27"/>
    </row>
    <row r="52" spans="1:14" ht="14.25" customHeight="1" x14ac:dyDescent="0.2">
      <c r="A52" s="76" t="s">
        <v>198</v>
      </c>
      <c r="B52" s="77"/>
      <c r="C52" s="77"/>
      <c r="D52" s="77"/>
      <c r="E52" s="77"/>
      <c r="F52" s="77"/>
      <c r="G52" s="77"/>
      <c r="H52" s="77"/>
      <c r="I52" s="77"/>
      <c r="J52" s="31"/>
      <c r="K52" s="31"/>
      <c r="L52" s="31"/>
      <c r="M52" s="74">
        <f>IF(I49="áno",IF(J46="áno",5,0),0)</f>
        <v>0</v>
      </c>
      <c r="N52" s="27"/>
    </row>
    <row r="53" spans="1:14" ht="14.25" customHeight="1" x14ac:dyDescent="0.2">
      <c r="A53" s="76" t="s">
        <v>197</v>
      </c>
      <c r="B53" s="73"/>
      <c r="C53" s="73"/>
      <c r="D53" s="73"/>
      <c r="E53" s="73"/>
      <c r="F53" s="73"/>
      <c r="G53" s="73"/>
      <c r="H53" s="78" t="s">
        <v>62</v>
      </c>
      <c r="I53" s="79" t="s">
        <v>58</v>
      </c>
      <c r="J53" s="99"/>
      <c r="L53" s="27"/>
      <c r="M53" s="74">
        <f>IF(M44=0,0,IF(J53="áno",10,0))</f>
        <v>0</v>
      </c>
      <c r="N53" s="27"/>
    </row>
    <row r="54" spans="1:14" ht="14.25" customHeight="1" thickBot="1" x14ac:dyDescent="0.25">
      <c r="A54" s="27"/>
      <c r="B54" s="27"/>
      <c r="C54" s="27"/>
      <c r="D54" s="27"/>
      <c r="E54" s="27"/>
      <c r="F54" s="27"/>
      <c r="G54" s="27"/>
      <c r="H54" s="27"/>
      <c r="I54" s="27"/>
      <c r="J54" s="27"/>
      <c r="K54" s="27"/>
      <c r="L54" s="27"/>
      <c r="M54" s="82">
        <f>SUM(M44:M53)/100</f>
        <v>0</v>
      </c>
      <c r="N54" s="27"/>
    </row>
    <row r="55" spans="1:14" ht="15" thickTop="1" x14ac:dyDescent="0.2">
      <c r="A55" s="376" t="s">
        <v>63</v>
      </c>
      <c r="B55" s="376"/>
      <c r="C55" s="376"/>
      <c r="D55" s="83"/>
      <c r="E55" s="84"/>
      <c r="F55" s="427" t="e">
        <f>IF(J44="nie","Neuvádzajú sa.",IF(B41=1,"Neuvádzajú sa, prislúchajúci princíp výnimočnosti hodnotený nulou.",""))</f>
        <v>#N/A</v>
      </c>
      <c r="G55" s="427"/>
      <c r="H55" s="427"/>
      <c r="I55" s="427"/>
      <c r="J55" s="427"/>
      <c r="K55" s="427"/>
      <c r="L55" s="427"/>
      <c r="M55" s="427"/>
      <c r="N55" s="27"/>
    </row>
    <row r="56" spans="1:14" ht="14.25" customHeight="1" x14ac:dyDescent="0.2">
      <c r="A56" s="85"/>
      <c r="B56" s="85"/>
      <c r="C56" s="85"/>
      <c r="D56" s="85"/>
      <c r="E56" s="85"/>
      <c r="F56" s="428"/>
      <c r="G56" s="428"/>
      <c r="H56" s="428"/>
      <c r="I56" s="428"/>
      <c r="J56" s="428"/>
      <c r="K56" s="428"/>
      <c r="L56" s="428"/>
      <c r="M56" s="428"/>
      <c r="N56" s="27"/>
    </row>
    <row r="57" spans="1:14" ht="14.25" customHeight="1" x14ac:dyDescent="0.2">
      <c r="A57" s="85"/>
      <c r="B57" s="85"/>
      <c r="C57" s="85"/>
      <c r="D57" s="85"/>
      <c r="E57" s="85"/>
      <c r="F57" s="428"/>
      <c r="G57" s="428"/>
      <c r="H57" s="428"/>
      <c r="I57" s="428"/>
      <c r="J57" s="428"/>
      <c r="K57" s="428"/>
      <c r="L57" s="428"/>
      <c r="M57" s="428"/>
      <c r="N57" s="27"/>
    </row>
    <row r="58" spans="1:14" ht="14.25" customHeight="1" x14ac:dyDescent="0.2">
      <c r="A58" s="86"/>
      <c r="B58" s="86"/>
      <c r="C58" s="87"/>
      <c r="D58" s="87"/>
      <c r="E58" s="87"/>
      <c r="F58" s="428"/>
      <c r="G58" s="428"/>
      <c r="H58" s="428"/>
      <c r="I58" s="428"/>
      <c r="J58" s="428"/>
      <c r="K58" s="428"/>
      <c r="L58" s="428"/>
      <c r="M58" s="428"/>
      <c r="N58" s="27"/>
    </row>
    <row r="59" spans="1:14" ht="15" thickBot="1" x14ac:dyDescent="0.25">
      <c r="A59" s="88"/>
      <c r="B59" s="88"/>
      <c r="C59" s="89"/>
      <c r="D59" s="89"/>
      <c r="E59" s="89"/>
      <c r="F59" s="429"/>
      <c r="G59" s="429"/>
      <c r="H59" s="429"/>
      <c r="I59" s="429"/>
      <c r="J59" s="429"/>
      <c r="K59" s="429"/>
      <c r="L59" s="429"/>
      <c r="M59" s="429"/>
      <c r="N59" s="27"/>
    </row>
    <row r="60" spans="1:14" ht="14.25" customHeight="1" thickTop="1" x14ac:dyDescent="0.2">
      <c r="A60" s="376" t="s">
        <v>9</v>
      </c>
      <c r="B60" s="376"/>
      <c r="C60" s="376"/>
      <c r="D60" s="87"/>
      <c r="E60" s="87"/>
      <c r="F60" s="430"/>
      <c r="G60" s="430"/>
      <c r="H60" s="430"/>
      <c r="I60" s="430"/>
      <c r="J60" s="430"/>
      <c r="K60" s="430"/>
      <c r="L60" s="430"/>
      <c r="M60" s="430"/>
      <c r="N60" s="27"/>
    </row>
    <row r="61" spans="1:14" ht="14.25" customHeight="1" x14ac:dyDescent="0.2">
      <c r="A61" s="87"/>
      <c r="B61" s="87"/>
      <c r="C61" s="87"/>
      <c r="D61" s="87"/>
      <c r="E61" s="87"/>
      <c r="F61" s="431"/>
      <c r="G61" s="431"/>
      <c r="H61" s="431"/>
      <c r="I61" s="431"/>
      <c r="J61" s="431"/>
      <c r="K61" s="431"/>
      <c r="L61" s="431"/>
      <c r="M61" s="431"/>
      <c r="N61" s="27"/>
    </row>
    <row r="62" spans="1:14" ht="14.25" customHeight="1" x14ac:dyDescent="0.2">
      <c r="A62" s="86"/>
      <c r="B62" s="86"/>
      <c r="C62" s="86"/>
      <c r="D62" s="87"/>
      <c r="E62" s="87"/>
      <c r="F62" s="431"/>
      <c r="G62" s="431"/>
      <c r="H62" s="431"/>
      <c r="I62" s="431"/>
      <c r="J62" s="431"/>
      <c r="K62" s="431"/>
      <c r="L62" s="431"/>
      <c r="M62" s="431"/>
      <c r="N62" s="27"/>
    </row>
    <row r="63" spans="1:14" ht="15" thickBot="1" x14ac:dyDescent="0.25">
      <c r="A63" s="89"/>
      <c r="B63" s="89"/>
      <c r="C63" s="89"/>
      <c r="D63" s="89"/>
      <c r="E63" s="89"/>
      <c r="F63" s="432"/>
      <c r="G63" s="432"/>
      <c r="H63" s="432"/>
      <c r="I63" s="432"/>
      <c r="J63" s="432"/>
      <c r="K63" s="432"/>
      <c r="L63" s="432"/>
      <c r="M63" s="432"/>
      <c r="N63" s="27"/>
    </row>
    <row r="64" spans="1:14" ht="15.75" thickTop="1" thickBot="1" x14ac:dyDescent="0.25">
      <c r="A64" s="90" t="s">
        <v>141</v>
      </c>
      <c r="B64" s="90"/>
      <c r="C64" s="90"/>
      <c r="D64" s="91"/>
      <c r="E64" s="91"/>
      <c r="F64" s="425" t="e">
        <f>VLOOKUP('8PV'!$L$9,POPISY!$P$2:$R$5,2,FALSE)</f>
        <v>#N/A</v>
      </c>
      <c r="G64" s="425"/>
      <c r="H64" s="425"/>
      <c r="I64" s="91"/>
      <c r="J64" s="91"/>
      <c r="K64" s="91"/>
      <c r="L64" s="91"/>
      <c r="M64" s="91"/>
      <c r="N64" s="27"/>
    </row>
    <row r="65" spans="1:14" ht="15" thickTop="1" x14ac:dyDescent="0.2">
      <c r="A65" s="27"/>
      <c r="B65" s="27"/>
      <c r="C65" s="27"/>
      <c r="D65" s="27"/>
      <c r="E65" s="27"/>
      <c r="F65" s="27"/>
      <c r="G65" s="27"/>
      <c r="H65" s="27"/>
      <c r="I65" s="27"/>
      <c r="J65" s="27"/>
      <c r="K65" s="27"/>
      <c r="L65" s="27"/>
      <c r="M65" s="27"/>
      <c r="N65" s="27"/>
    </row>
    <row r="66" spans="1:14" x14ac:dyDescent="0.2">
      <c r="A66" s="27"/>
      <c r="B66" s="27"/>
      <c r="C66" s="397" t="s">
        <v>79</v>
      </c>
      <c r="D66" s="398"/>
      <c r="E66" s="398"/>
      <c r="F66" s="398"/>
      <c r="G66" s="398"/>
      <c r="H66" s="27"/>
      <c r="I66" s="27"/>
      <c r="J66" s="27"/>
      <c r="K66" s="27"/>
      <c r="L66" s="27"/>
      <c r="M66" s="27"/>
      <c r="N66" s="27"/>
    </row>
    <row r="67" spans="1:14" x14ac:dyDescent="0.2">
      <c r="A67" s="27"/>
      <c r="B67" s="27"/>
      <c r="C67" s="399"/>
      <c r="D67" s="400"/>
      <c r="E67" s="400"/>
      <c r="F67" s="400"/>
      <c r="G67" s="400"/>
      <c r="H67" s="27"/>
      <c r="I67" s="27"/>
      <c r="J67" s="27"/>
      <c r="K67" s="27"/>
      <c r="L67" s="27"/>
      <c r="M67" s="27"/>
      <c r="N67" s="27"/>
    </row>
    <row r="68" spans="1:14" x14ac:dyDescent="0.2">
      <c r="A68" s="27"/>
      <c r="B68" s="27"/>
      <c r="C68" s="399"/>
      <c r="D68" s="400"/>
      <c r="E68" s="400"/>
      <c r="F68" s="400"/>
      <c r="G68" s="400"/>
      <c r="H68" s="27"/>
      <c r="I68" s="27"/>
      <c r="J68" s="27"/>
      <c r="K68" s="27"/>
      <c r="L68" s="27"/>
      <c r="M68" s="27"/>
      <c r="N68" s="27"/>
    </row>
    <row r="69" spans="1:14" x14ac:dyDescent="0.2">
      <c r="A69" s="27"/>
      <c r="B69" s="27"/>
      <c r="C69" s="399"/>
      <c r="D69" s="400"/>
      <c r="E69" s="400"/>
      <c r="F69" s="400"/>
      <c r="G69" s="400"/>
      <c r="H69" s="27"/>
      <c r="I69" s="27"/>
      <c r="J69" s="27"/>
      <c r="K69" s="27"/>
      <c r="L69" s="27"/>
      <c r="M69" s="27"/>
      <c r="N69" s="27"/>
    </row>
    <row r="70" spans="1:14" x14ac:dyDescent="0.2">
      <c r="A70" s="27"/>
      <c r="B70" s="27"/>
      <c r="C70" s="399"/>
      <c r="D70" s="400"/>
      <c r="E70" s="400"/>
      <c r="F70" s="400"/>
      <c r="G70" s="400"/>
      <c r="H70" s="27"/>
      <c r="I70" s="27"/>
      <c r="J70" s="27"/>
      <c r="K70" s="27"/>
      <c r="L70" s="27"/>
      <c r="M70" s="27"/>
      <c r="N70" s="27"/>
    </row>
    <row r="71" spans="1:14" x14ac:dyDescent="0.2">
      <c r="A71" s="403">
        <v>7.2</v>
      </c>
      <c r="B71" s="404"/>
      <c r="C71" s="400"/>
      <c r="D71" s="400"/>
      <c r="E71" s="400"/>
      <c r="F71" s="400"/>
      <c r="G71" s="400"/>
      <c r="H71" s="27"/>
      <c r="I71" s="27"/>
      <c r="J71" s="27"/>
      <c r="K71" s="27"/>
      <c r="L71" s="27"/>
      <c r="M71" s="27"/>
      <c r="N71" s="27"/>
    </row>
    <row r="72" spans="1:14" x14ac:dyDescent="0.2">
      <c r="A72" s="405"/>
      <c r="B72" s="406"/>
      <c r="C72" s="400"/>
      <c r="D72" s="400"/>
      <c r="E72" s="400"/>
      <c r="F72" s="400"/>
      <c r="G72" s="400"/>
      <c r="H72" s="27"/>
      <c r="I72" s="27"/>
      <c r="J72" s="27"/>
      <c r="K72" s="27"/>
      <c r="L72" s="27"/>
      <c r="M72" s="27"/>
      <c r="N72" s="27"/>
    </row>
    <row r="73" spans="1:14" ht="35.25" thickBot="1" x14ac:dyDescent="0.5">
      <c r="A73" s="69" t="e">
        <f>IF(B73=1,1,1-M86)</f>
        <v>#N/A</v>
      </c>
      <c r="B73" s="70" t="e">
        <f>VLOOKUP('8PV'!L9,Table6[],3,FALSE)</f>
        <v>#N/A</v>
      </c>
      <c r="C73" s="401"/>
      <c r="D73" s="402"/>
      <c r="E73" s="402"/>
      <c r="F73" s="402"/>
      <c r="G73" s="402"/>
      <c r="H73" s="33"/>
      <c r="I73" s="33"/>
      <c r="J73" s="33"/>
      <c r="K73" s="27"/>
      <c r="L73" s="27"/>
      <c r="M73" s="27"/>
      <c r="N73" s="27"/>
    </row>
    <row r="74" spans="1:14" ht="15" thickTop="1" x14ac:dyDescent="0.2">
      <c r="A74" s="376" t="s">
        <v>169</v>
      </c>
      <c r="B74" s="376"/>
      <c r="C74" s="376"/>
      <c r="D74" s="34"/>
      <c r="E74" s="34"/>
      <c r="F74" s="433" t="e">
        <f>IF(B73=1,"Hodnotenie sa nerealizuje. Môžete navrhnúť zlepšovacie akcie.","")</f>
        <v>#N/A</v>
      </c>
      <c r="G74" s="433"/>
      <c r="H74" s="433"/>
      <c r="I74" s="433"/>
      <c r="J74" s="433"/>
      <c r="K74" s="433"/>
      <c r="L74" s="433"/>
      <c r="M74" s="433"/>
      <c r="N74" s="27"/>
    </row>
    <row r="75" spans="1:14" ht="14.25" customHeight="1" x14ac:dyDescent="0.2">
      <c r="A75" s="95" t="s">
        <v>531</v>
      </c>
      <c r="B75" s="95"/>
      <c r="C75" s="95"/>
      <c r="D75" s="95"/>
      <c r="E75" s="95"/>
      <c r="F75" s="95"/>
      <c r="G75" s="95"/>
      <c r="H75" s="95"/>
      <c r="I75" s="95"/>
      <c r="J75" s="95"/>
      <c r="K75" s="27"/>
      <c r="L75" s="27"/>
      <c r="M75" s="94"/>
      <c r="N75" s="27"/>
    </row>
    <row r="76" spans="1:14" x14ac:dyDescent="0.2">
      <c r="A76" s="71" t="s">
        <v>188</v>
      </c>
      <c r="B76" s="71"/>
      <c r="C76" s="71"/>
      <c r="D76" s="71"/>
      <c r="E76" s="71"/>
      <c r="F76" s="71"/>
      <c r="G76" s="71"/>
      <c r="H76" s="72" t="s">
        <v>62</v>
      </c>
      <c r="I76" s="30" t="s">
        <v>58</v>
      </c>
      <c r="J76" s="100"/>
      <c r="K76" s="73"/>
      <c r="L76" s="73"/>
      <c r="M76" s="74">
        <f>IF(J76="áno",10,0)</f>
        <v>0</v>
      </c>
      <c r="N76" s="27"/>
    </row>
    <row r="77" spans="1:14" x14ac:dyDescent="0.2">
      <c r="A77" s="71" t="s">
        <v>183</v>
      </c>
      <c r="B77" s="73"/>
      <c r="C77" s="73"/>
      <c r="D77" s="73"/>
      <c r="E77" s="73"/>
      <c r="F77" s="73"/>
      <c r="G77" s="73"/>
      <c r="H77" s="75" t="s">
        <v>62</v>
      </c>
      <c r="I77" s="30" t="s">
        <v>58</v>
      </c>
      <c r="J77" s="100"/>
      <c r="K77" s="73"/>
      <c r="L77" s="73"/>
      <c r="M77" s="74">
        <f>IF(M76=0,0,IF(J77="áno",5,0))</f>
        <v>0</v>
      </c>
      <c r="N77" s="27"/>
    </row>
    <row r="78" spans="1:14" x14ac:dyDescent="0.2">
      <c r="A78" s="71" t="s">
        <v>194</v>
      </c>
      <c r="B78" s="71"/>
      <c r="C78" s="71"/>
      <c r="D78" s="71"/>
      <c r="E78" s="71"/>
      <c r="F78" s="71"/>
      <c r="G78" s="71"/>
      <c r="H78" s="75" t="s">
        <v>62</v>
      </c>
      <c r="I78" s="30" t="s">
        <v>58</v>
      </c>
      <c r="J78" s="100"/>
      <c r="K78" s="27"/>
      <c r="L78" s="73"/>
      <c r="M78" s="74">
        <f>IF(M77=0,0,IF(J78="áno",0,0))</f>
        <v>0</v>
      </c>
      <c r="N78" s="27"/>
    </row>
    <row r="79" spans="1:14" x14ac:dyDescent="0.2">
      <c r="A79" s="76" t="s">
        <v>180</v>
      </c>
      <c r="B79" s="77"/>
      <c r="C79" s="77"/>
      <c r="D79" s="77"/>
      <c r="E79" s="77"/>
      <c r="F79" s="78" t="s">
        <v>62</v>
      </c>
      <c r="G79" s="79" t="s">
        <v>58</v>
      </c>
      <c r="H79" s="436"/>
      <c r="I79" s="436"/>
      <c r="J79" s="436"/>
      <c r="K79" s="27"/>
      <c r="L79" s="27"/>
      <c r="M79" s="74">
        <f>IF(J78="nie",0,IF(H79="",0,VLOOKUP(H79,POPISY!W2:X4,2,FALSE)))</f>
        <v>0</v>
      </c>
      <c r="N79" s="27"/>
    </row>
    <row r="80" spans="1:14" x14ac:dyDescent="0.2">
      <c r="A80" s="97" t="s">
        <v>184</v>
      </c>
      <c r="B80" s="31"/>
      <c r="C80" s="31"/>
      <c r="D80" s="31"/>
      <c r="E80" s="31"/>
      <c r="F80" s="31"/>
      <c r="G80" s="31"/>
      <c r="H80" s="98" t="s">
        <v>62</v>
      </c>
      <c r="I80" s="79" t="s">
        <v>58</v>
      </c>
      <c r="J80" s="99"/>
      <c r="K80" s="27"/>
      <c r="L80" s="31"/>
      <c r="M80" s="74">
        <f>IF(J78="nie",0,IF(J80="áno",5,0))</f>
        <v>0</v>
      </c>
      <c r="N80" s="27"/>
    </row>
    <row r="81" spans="1:14" x14ac:dyDescent="0.2">
      <c r="A81" s="97" t="s">
        <v>195</v>
      </c>
      <c r="B81" s="31"/>
      <c r="C81" s="31"/>
      <c r="D81" s="31"/>
      <c r="E81" s="31"/>
      <c r="F81" s="31"/>
      <c r="G81" s="27"/>
      <c r="H81" s="78" t="s">
        <v>62</v>
      </c>
      <c r="I81" s="79" t="s">
        <v>58</v>
      </c>
      <c r="J81" s="99"/>
      <c r="K81" s="27"/>
      <c r="L81" s="27"/>
      <c r="M81" s="74">
        <f>IF(M80=0,0,IF(J81="áno",0,0))</f>
        <v>0</v>
      </c>
      <c r="N81" s="27"/>
    </row>
    <row r="82" spans="1:14" x14ac:dyDescent="0.2">
      <c r="A82" s="76" t="s">
        <v>173</v>
      </c>
      <c r="B82" s="77"/>
      <c r="C82" s="77"/>
      <c r="D82" s="77"/>
      <c r="E82" s="77"/>
      <c r="F82" s="78" t="s">
        <v>62</v>
      </c>
      <c r="G82" s="79" t="s">
        <v>58</v>
      </c>
      <c r="H82" s="436"/>
      <c r="I82" s="436"/>
      <c r="J82" s="436"/>
      <c r="K82" s="27"/>
      <c r="L82" s="27"/>
      <c r="M82" s="74">
        <f>IF(H82="",0,VLOOKUP(H82,POPISY!U1:V4,2,FALSE))</f>
        <v>0</v>
      </c>
      <c r="N82" s="27"/>
    </row>
    <row r="83" spans="1:14" x14ac:dyDescent="0.2">
      <c r="A83" s="76" t="s">
        <v>185</v>
      </c>
      <c r="B83" s="77"/>
      <c r="C83" s="77"/>
      <c r="D83" s="77"/>
      <c r="E83" s="77"/>
      <c r="F83" s="77"/>
      <c r="G83" s="77"/>
      <c r="H83" s="78" t="s">
        <v>62</v>
      </c>
      <c r="I83" s="79" t="s">
        <v>58</v>
      </c>
      <c r="J83" s="99"/>
      <c r="K83" s="73"/>
      <c r="L83" s="73"/>
      <c r="M83" s="74">
        <f>IF(M76=0,0,IF(J83="áno",5,0))</f>
        <v>0</v>
      </c>
      <c r="N83" s="27"/>
    </row>
    <row r="84" spans="1:14" x14ac:dyDescent="0.2">
      <c r="A84" s="76" t="s">
        <v>196</v>
      </c>
      <c r="B84" s="77"/>
      <c r="C84" s="77"/>
      <c r="D84" s="77"/>
      <c r="E84" s="77"/>
      <c r="F84" s="77"/>
      <c r="G84" s="77"/>
      <c r="H84" s="77"/>
      <c r="I84" s="77"/>
      <c r="J84" s="31"/>
      <c r="K84" s="31"/>
      <c r="L84" s="31"/>
      <c r="M84" s="74">
        <f>IF(J81="áno",IF(J78="áno",5,0),0)</f>
        <v>0</v>
      </c>
      <c r="N84" s="27"/>
    </row>
    <row r="85" spans="1:14" x14ac:dyDescent="0.2">
      <c r="A85" s="76" t="s">
        <v>197</v>
      </c>
      <c r="B85" s="73"/>
      <c r="C85" s="73"/>
      <c r="D85" s="73"/>
      <c r="E85" s="73"/>
      <c r="F85" s="73"/>
      <c r="G85" s="73"/>
      <c r="H85" s="78" t="s">
        <v>62</v>
      </c>
      <c r="I85" s="79" t="s">
        <v>58</v>
      </c>
      <c r="J85" s="99"/>
      <c r="K85" s="27"/>
      <c r="L85" s="27"/>
      <c r="M85" s="74">
        <f>IF(M76=0,0,IF(J85="áno",10,0))</f>
        <v>0</v>
      </c>
      <c r="N85" s="27"/>
    </row>
    <row r="86" spans="1:14" ht="15" thickBot="1" x14ac:dyDescent="0.25">
      <c r="A86" s="27"/>
      <c r="B86" s="27"/>
      <c r="C86" s="27"/>
      <c r="D86" s="27"/>
      <c r="E86" s="27"/>
      <c r="F86" s="27"/>
      <c r="G86" s="27"/>
      <c r="H86" s="27"/>
      <c r="I86" s="27"/>
      <c r="J86" s="27"/>
      <c r="K86" s="27"/>
      <c r="L86" s="27"/>
      <c r="M86" s="82">
        <f>SUM(M76:M85)/100</f>
        <v>0</v>
      </c>
      <c r="N86" s="27"/>
    </row>
    <row r="87" spans="1:14" ht="15" thickTop="1" x14ac:dyDescent="0.2">
      <c r="A87" s="376" t="s">
        <v>63</v>
      </c>
      <c r="B87" s="376"/>
      <c r="C87" s="376"/>
      <c r="D87" s="83"/>
      <c r="E87" s="84"/>
      <c r="F87" s="427" t="e">
        <f>IF(J76="nie","Neuvádzajú sa.",IF(B73=1,"Neuvádzajú sa, prislúchajúci princíp výnimočnosti hodnotený nulou.",""))</f>
        <v>#N/A</v>
      </c>
      <c r="G87" s="427"/>
      <c r="H87" s="427"/>
      <c r="I87" s="427"/>
      <c r="J87" s="427"/>
      <c r="K87" s="427"/>
      <c r="L87" s="427"/>
      <c r="M87" s="427"/>
      <c r="N87" s="27"/>
    </row>
    <row r="88" spans="1:14" x14ac:dyDescent="0.2">
      <c r="A88" s="85"/>
      <c r="B88" s="85"/>
      <c r="C88" s="85"/>
      <c r="D88" s="85"/>
      <c r="E88" s="85"/>
      <c r="F88" s="428"/>
      <c r="G88" s="428"/>
      <c r="H88" s="428"/>
      <c r="I88" s="428"/>
      <c r="J88" s="428"/>
      <c r="K88" s="428"/>
      <c r="L88" s="428"/>
      <c r="M88" s="428"/>
      <c r="N88" s="27"/>
    </row>
    <row r="89" spans="1:14" x14ac:dyDescent="0.2">
      <c r="A89" s="85"/>
      <c r="B89" s="85"/>
      <c r="C89" s="85"/>
      <c r="D89" s="85"/>
      <c r="E89" s="85"/>
      <c r="F89" s="428"/>
      <c r="G89" s="428"/>
      <c r="H89" s="428"/>
      <c r="I89" s="428"/>
      <c r="J89" s="428"/>
      <c r="K89" s="428"/>
      <c r="L89" s="428"/>
      <c r="M89" s="428"/>
      <c r="N89" s="27"/>
    </row>
    <row r="90" spans="1:14" x14ac:dyDescent="0.2">
      <c r="A90" s="86"/>
      <c r="B90" s="86"/>
      <c r="C90" s="87"/>
      <c r="D90" s="87"/>
      <c r="E90" s="87"/>
      <c r="F90" s="428"/>
      <c r="G90" s="428"/>
      <c r="H90" s="428"/>
      <c r="I90" s="428"/>
      <c r="J90" s="428"/>
      <c r="K90" s="428"/>
      <c r="L90" s="428"/>
      <c r="M90" s="428"/>
      <c r="N90" s="27"/>
    </row>
    <row r="91" spans="1:14" ht="15" thickBot="1" x14ac:dyDescent="0.25">
      <c r="A91" s="88"/>
      <c r="B91" s="88"/>
      <c r="C91" s="89"/>
      <c r="D91" s="89"/>
      <c r="E91" s="89"/>
      <c r="F91" s="429"/>
      <c r="G91" s="429"/>
      <c r="H91" s="429"/>
      <c r="I91" s="429"/>
      <c r="J91" s="429"/>
      <c r="K91" s="429"/>
      <c r="L91" s="429"/>
      <c r="M91" s="429"/>
      <c r="N91" s="27"/>
    </row>
    <row r="92" spans="1:14" ht="15" thickTop="1" x14ac:dyDescent="0.2">
      <c r="A92" s="376" t="s">
        <v>9</v>
      </c>
      <c r="B92" s="376"/>
      <c r="C92" s="376"/>
      <c r="D92" s="87"/>
      <c r="E92" s="87"/>
      <c r="F92" s="430"/>
      <c r="G92" s="430"/>
      <c r="H92" s="430"/>
      <c r="I92" s="430"/>
      <c r="J92" s="430"/>
      <c r="K92" s="430"/>
      <c r="L92" s="430"/>
      <c r="M92" s="430"/>
      <c r="N92" s="27"/>
    </row>
    <row r="93" spans="1:14" x14ac:dyDescent="0.2">
      <c r="A93" s="87"/>
      <c r="B93" s="87"/>
      <c r="C93" s="87"/>
      <c r="D93" s="87"/>
      <c r="E93" s="87"/>
      <c r="F93" s="431"/>
      <c r="G93" s="431"/>
      <c r="H93" s="431"/>
      <c r="I93" s="431"/>
      <c r="J93" s="431"/>
      <c r="K93" s="431"/>
      <c r="L93" s="431"/>
      <c r="M93" s="431"/>
      <c r="N93" s="27"/>
    </row>
    <row r="94" spans="1:14" x14ac:dyDescent="0.2">
      <c r="A94" s="86"/>
      <c r="B94" s="86"/>
      <c r="C94" s="86"/>
      <c r="D94" s="87"/>
      <c r="E94" s="87"/>
      <c r="F94" s="431"/>
      <c r="G94" s="431"/>
      <c r="H94" s="431"/>
      <c r="I94" s="431"/>
      <c r="J94" s="431"/>
      <c r="K94" s="431"/>
      <c r="L94" s="431"/>
      <c r="M94" s="431"/>
      <c r="N94" s="27"/>
    </row>
    <row r="95" spans="1:14" ht="15" thickBot="1" x14ac:dyDescent="0.25">
      <c r="A95" s="89"/>
      <c r="B95" s="89"/>
      <c r="C95" s="89"/>
      <c r="D95" s="89"/>
      <c r="E95" s="89"/>
      <c r="F95" s="432"/>
      <c r="G95" s="432"/>
      <c r="H95" s="432"/>
      <c r="I95" s="432"/>
      <c r="J95" s="432"/>
      <c r="K95" s="432"/>
      <c r="L95" s="432"/>
      <c r="M95" s="432"/>
      <c r="N95" s="27"/>
    </row>
    <row r="96" spans="1:14" ht="15.75" thickTop="1" thickBot="1" x14ac:dyDescent="0.25">
      <c r="A96" s="90" t="s">
        <v>141</v>
      </c>
      <c r="B96" s="90"/>
      <c r="C96" s="90"/>
      <c r="D96" s="91"/>
      <c r="E96" s="91"/>
      <c r="F96" s="425" t="e">
        <f>VLOOKUP('8PV'!$L$9,POPISY!$P$2:$R$5,2,FALSE)</f>
        <v>#N/A</v>
      </c>
      <c r="G96" s="425"/>
      <c r="H96" s="425"/>
      <c r="I96" s="91"/>
      <c r="J96" s="91"/>
      <c r="K96" s="91"/>
      <c r="L96" s="91"/>
      <c r="M96" s="91"/>
      <c r="N96" s="27"/>
    </row>
    <row r="97" ht="15" hidden="1" thickTop="1" x14ac:dyDescent="0.2"/>
  </sheetData>
  <sheetProtection algorithmName="SHA-512" hashValue="n5+4QpZFEoDMnPZv4EQLEalxCSbn0lDkYL/Abgjjy086rx6cQq4rVMgrt4YQWf/vDdKgENFTq50IQitU9aat+w==" saltValue="LQmSeeU2+YAS0eWG3nAE9g==" spinCount="100000" sheet="1" objects="1" scenarios="1" formatCells="0" selectLockedCells="1"/>
  <mergeCells count="28">
    <mergeCell ref="F74:M74"/>
    <mergeCell ref="F96:H96"/>
    <mergeCell ref="A87:C87"/>
    <mergeCell ref="F87:M91"/>
    <mergeCell ref="A92:C92"/>
    <mergeCell ref="F92:M95"/>
    <mergeCell ref="A39:B40"/>
    <mergeCell ref="B6:E13"/>
    <mergeCell ref="A15:H21"/>
    <mergeCell ref="J20:M22"/>
    <mergeCell ref="A22:H31"/>
    <mergeCell ref="J24:M26"/>
    <mergeCell ref="H47:J47"/>
    <mergeCell ref="H50:J50"/>
    <mergeCell ref="H79:J79"/>
    <mergeCell ref="H82:J82"/>
    <mergeCell ref="C34:G41"/>
    <mergeCell ref="A42:C42"/>
    <mergeCell ref="F42:M42"/>
    <mergeCell ref="A43:J43"/>
    <mergeCell ref="A55:C55"/>
    <mergeCell ref="F55:M59"/>
    <mergeCell ref="A60:C60"/>
    <mergeCell ref="F60:M63"/>
    <mergeCell ref="F64:H64"/>
    <mergeCell ref="C66:G73"/>
    <mergeCell ref="A71:B72"/>
    <mergeCell ref="A74:C74"/>
  </mergeCells>
  <conditionalFormatting sqref="F55:M59">
    <cfRule type="expression" dxfId="137" priority="53" stopIfTrue="1">
      <formula>$B$41=1</formula>
    </cfRule>
    <cfRule type="expression" dxfId="136" priority="54">
      <formula>$J$44=""</formula>
    </cfRule>
    <cfRule type="expression" dxfId="135" priority="55">
      <formula>$J$44="nie"</formula>
    </cfRule>
  </conditionalFormatting>
  <conditionalFormatting sqref="F87:M91">
    <cfRule type="expression" dxfId="134" priority="37" stopIfTrue="1">
      <formula>$B$73=1</formula>
    </cfRule>
    <cfRule type="expression" dxfId="133" priority="38">
      <formula>$J$76=""</formula>
    </cfRule>
    <cfRule type="expression" dxfId="132" priority="39">
      <formula>$J$76="nie"</formula>
    </cfRule>
  </conditionalFormatting>
  <conditionalFormatting sqref="A44:L44">
    <cfRule type="expression" dxfId="131" priority="36">
      <formula>$B$41=1</formula>
    </cfRule>
  </conditionalFormatting>
  <conditionalFormatting sqref="A45:L45">
    <cfRule type="expression" dxfId="130" priority="35">
      <formula>$M$44=0</formula>
    </cfRule>
  </conditionalFormatting>
  <conditionalFormatting sqref="L46 A46:J46">
    <cfRule type="expression" dxfId="129" priority="34">
      <formula>$M$45=0</formula>
    </cfRule>
  </conditionalFormatting>
  <conditionalFormatting sqref="A47:G47">
    <cfRule type="expression" dxfId="128" priority="29" stopIfTrue="1">
      <formula>$J$44="nie"</formula>
    </cfRule>
    <cfRule type="expression" dxfId="127" priority="33">
      <formula>$J$46="áno"</formula>
    </cfRule>
  </conditionalFormatting>
  <conditionalFormatting sqref="H47:J47">
    <cfRule type="expression" dxfId="126" priority="28" stopIfTrue="1">
      <formula>$J$44="nie"</formula>
    </cfRule>
    <cfRule type="expression" dxfId="125" priority="32">
      <formula>$J$46="áno"</formula>
    </cfRule>
  </conditionalFormatting>
  <conditionalFormatting sqref="A48:J48">
    <cfRule type="expression" dxfId="124" priority="31">
      <formula>$J$44="áno"</formula>
    </cfRule>
  </conditionalFormatting>
  <conditionalFormatting sqref="K48">
    <cfRule type="expression" dxfId="123" priority="30">
      <formula>$J$44="áno"</formula>
    </cfRule>
  </conditionalFormatting>
  <conditionalFormatting sqref="I49">
    <cfRule type="expression" dxfId="122" priority="27">
      <formula>$K$48="áno"</formula>
    </cfRule>
  </conditionalFormatting>
  <conditionalFormatting sqref="A49:H49">
    <cfRule type="expression" dxfId="121" priority="26">
      <formula>$K$48="áno"</formula>
    </cfRule>
  </conditionalFormatting>
  <conditionalFormatting sqref="A50:G50">
    <cfRule type="expression" dxfId="120" priority="25">
      <formula>$I$49="áno"</formula>
    </cfRule>
  </conditionalFormatting>
  <conditionalFormatting sqref="H50:J50">
    <cfRule type="expression" dxfId="119" priority="24">
      <formula>$I$49="áno"</formula>
    </cfRule>
  </conditionalFormatting>
  <conditionalFormatting sqref="A52:L52">
    <cfRule type="expression" dxfId="118" priority="23">
      <formula>$J$51="áno"</formula>
    </cfRule>
  </conditionalFormatting>
  <conditionalFormatting sqref="H53:I53">
    <cfRule type="expression" dxfId="117" priority="22">
      <formula>$J$51="áno"</formula>
    </cfRule>
  </conditionalFormatting>
  <conditionalFormatting sqref="J53">
    <cfRule type="expression" dxfId="116" priority="21">
      <formula>$J$51="áno"</formula>
    </cfRule>
  </conditionalFormatting>
  <conditionalFormatting sqref="J51">
    <cfRule type="expression" dxfId="115" priority="20">
      <formula>$J$44="áno"</formula>
    </cfRule>
  </conditionalFormatting>
  <conditionalFormatting sqref="A51:I51">
    <cfRule type="expression" dxfId="114" priority="19">
      <formula>$J$44="áno"</formula>
    </cfRule>
  </conditionalFormatting>
  <conditionalFormatting sqref="A75:L86">
    <cfRule type="expression" dxfId="113" priority="2" stopIfTrue="1">
      <formula>$B$73=1</formula>
    </cfRule>
  </conditionalFormatting>
  <conditionalFormatting sqref="A77:L77">
    <cfRule type="expression" dxfId="112" priority="17">
      <formula>$M$76=0</formula>
    </cfRule>
  </conditionalFormatting>
  <conditionalFormatting sqref="L78 A78:J78">
    <cfRule type="expression" dxfId="111" priority="16">
      <formula>$M$77=0</formula>
    </cfRule>
  </conditionalFormatting>
  <conditionalFormatting sqref="A79:G79">
    <cfRule type="expression" dxfId="110" priority="12" stopIfTrue="1">
      <formula>$J$76="nie"</formula>
    </cfRule>
    <cfRule type="expression" dxfId="109" priority="18">
      <formula>$J$78="áno"</formula>
    </cfRule>
  </conditionalFormatting>
  <conditionalFormatting sqref="H79:J79">
    <cfRule type="expression" dxfId="108" priority="11" stopIfTrue="1">
      <formula>$J$75="nie"</formula>
    </cfRule>
    <cfRule type="expression" dxfId="107" priority="15">
      <formula>$J$78="áno"</formula>
    </cfRule>
  </conditionalFormatting>
  <conditionalFormatting sqref="A80:I80">
    <cfRule type="expression" dxfId="106" priority="14">
      <formula>$J$76="áno"</formula>
    </cfRule>
  </conditionalFormatting>
  <conditionalFormatting sqref="J80">
    <cfRule type="expression" dxfId="105" priority="13">
      <formula>$J$76="áno"</formula>
    </cfRule>
  </conditionalFormatting>
  <conditionalFormatting sqref="J81">
    <cfRule type="expression" dxfId="104" priority="10">
      <formula>$J$80="áno"</formula>
    </cfRule>
  </conditionalFormatting>
  <conditionalFormatting sqref="A81:F81 H81:I81">
    <cfRule type="expression" dxfId="103" priority="9">
      <formula>$J$80="áno"</formula>
    </cfRule>
  </conditionalFormatting>
  <conditionalFormatting sqref="A82:G82">
    <cfRule type="expression" dxfId="102" priority="8">
      <formula>$J$81="áno"</formula>
    </cfRule>
  </conditionalFormatting>
  <conditionalFormatting sqref="H82:J82">
    <cfRule type="expression" dxfId="101" priority="7">
      <formula>$J$81="áno"</formula>
    </cfRule>
  </conditionalFormatting>
  <conditionalFormatting sqref="A84:L84 A85:I85">
    <cfRule type="expression" dxfId="100" priority="6">
      <formula>$J$83="áno"</formula>
    </cfRule>
  </conditionalFormatting>
  <conditionalFormatting sqref="J85">
    <cfRule type="expression" dxfId="99" priority="5">
      <formula>$J$83="áno"</formula>
    </cfRule>
  </conditionalFormatting>
  <conditionalFormatting sqref="J83">
    <cfRule type="expression" dxfId="98" priority="4">
      <formula>$J$76="áno"</formula>
    </cfRule>
  </conditionalFormatting>
  <conditionalFormatting sqref="A83:I83">
    <cfRule type="expression" dxfId="97" priority="3">
      <formula>$J$76="áno"</formula>
    </cfRule>
  </conditionalFormatting>
  <conditionalFormatting sqref="A53">
    <cfRule type="expression" dxfId="96" priority="1">
      <formula>$J$51="áno"</formula>
    </cfRule>
  </conditionalFormatting>
  <hyperlinks>
    <hyperlink ref="J20:M22" location="'7ZAMESTNANCIVYSLEDKY'!H44" tooltip="Klik na subkritérium" display="7.1 Meranie vnímania" xr:uid="{8C92D09C-655A-46DD-B0E1-9C381BB8B1FA}"/>
    <hyperlink ref="J24:M26" location="'7ZAMESTNANCIVYSLEDKY'!H76" tooltip="Klik na subkritérium" display="7.2 Meranie výkonnosti" xr:uid="{6D81306F-BBAC-4A9C-8A12-785361018332}"/>
  </hyperlinks>
  <printOptions horizontalCentered="1" verticalCentered="1"/>
  <pageMargins left="0.7" right="0.7" top="0.75" bottom="0.75" header="0.3" footer="0.3"/>
  <pageSetup paperSize="9" fitToWidth="0" fitToHeight="0" orientation="landscape" r:id="rId1"/>
  <headerFooter>
    <oddHeader>&amp;C&amp;K00-040Kritérium 7 - Výsledky vo vzťahu k zamestnancom</oddHeader>
    <oddFooter>&amp;C&amp;K00-047EASY CAF Tool</oddFooter>
  </headerFooter>
  <ignoredErrors>
    <ignoredError sqref="B41 B73" evalError="1"/>
    <ignoredError sqref="F55 F87" unlocked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správny typ odpovede" error="Prípustná odpoveď je áno/nie" promptTitle="Výber odpovede" prompt="Prosím, vyberte príslušnú odpoveď" xr:uid="{94EAFC65-3624-407E-98BD-D78A91DECB74}">
          <x14:formula1>
            <xm:f>POPISY!$L$2:$L$3</xm:f>
          </x14:formula1>
          <xm:sqref>J51 I49 J44:J46 J53 K48 J83 J80:J81 J76:J78 J85</xm:sqref>
        </x14:dataValidation>
        <x14:dataValidation type="list" allowBlank="1" showInputMessage="1" showErrorMessage="1" xr:uid="{E2BFEF84-C449-48B4-8442-3498C7B03934}">
          <x14:formula1>
            <xm:f>POPISY!$F$2:$F$6</xm:f>
          </x14:formula1>
          <xm:sqref>D62:E62 D94:E94</xm:sqref>
        </x14:dataValidation>
        <x14:dataValidation type="list" allowBlank="1" showInputMessage="1" showErrorMessage="1" xr:uid="{D4FB455B-EA03-4443-8C56-D2E3B91BEA8E}">
          <x14:formula1>
            <xm:f>POPISY!$B$2:$B$6</xm:f>
          </x14:formula1>
          <xm:sqref>D59:E59 D91:E91</xm:sqref>
        </x14:dataValidation>
        <x14:dataValidation type="list" allowBlank="1" showInputMessage="1" showErrorMessage="1" xr:uid="{35EF451B-6831-4A24-8C09-84C8AF93BA46}">
          <x14:formula1>
            <xm:f>POPISY!$W$2:$W$4</xm:f>
          </x14:formula1>
          <xm:sqref>H47 H79</xm:sqref>
        </x14:dataValidation>
        <x14:dataValidation type="list" allowBlank="1" showInputMessage="1" showErrorMessage="1" xr:uid="{11A0C226-CB09-467B-98FD-1CE624FF4622}">
          <x14:formula1>
            <xm:f>POPISY!$U$2:$U$4</xm:f>
          </x14:formula1>
          <xm:sqref>H50 H82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BDD0-2B88-4E39-8797-56D116C35BF4}">
  <dimension ref="A1:O97"/>
  <sheetViews>
    <sheetView showGridLines="0" view="pageLayout" zoomScaleNormal="130" zoomScaleSheetLayoutView="115" workbookViewId="0"/>
  </sheetViews>
  <sheetFormatPr defaultColWidth="0" defaultRowHeight="14.25" customHeight="1" zeroHeight="1" x14ac:dyDescent="0.2"/>
  <cols>
    <col min="1" max="13" width="9" style="27" customWidth="1"/>
    <col min="14" max="14" width="6" style="27" customWidth="1"/>
    <col min="15" max="15" width="47" style="27" hidden="1" customWidth="1"/>
    <col min="16" max="16384" width="1.75" style="27" hidden="1"/>
  </cols>
  <sheetData>
    <row r="1" spans="1:9" x14ac:dyDescent="0.2">
      <c r="A1" s="48"/>
    </row>
    <row r="2" spans="1:9" x14ac:dyDescent="0.2">
      <c r="A2" s="48"/>
    </row>
    <row r="3" spans="1:9" x14ac:dyDescent="0.2">
      <c r="A3" s="48"/>
    </row>
    <row r="4" spans="1:9" x14ac:dyDescent="0.2">
      <c r="A4" s="48"/>
    </row>
    <row r="5" spans="1:9" x14ac:dyDescent="0.2">
      <c r="A5" s="48"/>
    </row>
    <row r="6" spans="1:9" x14ac:dyDescent="0.2">
      <c r="A6" s="48"/>
      <c r="B6" s="419" t="s">
        <v>168</v>
      </c>
      <c r="C6" s="419"/>
      <c r="D6" s="419"/>
      <c r="E6" s="419"/>
    </row>
    <row r="7" spans="1:9" x14ac:dyDescent="0.2">
      <c r="B7" s="419"/>
      <c r="C7" s="419"/>
      <c r="D7" s="419"/>
      <c r="E7" s="419"/>
    </row>
    <row r="8" spans="1:9" ht="14.25" customHeight="1" x14ac:dyDescent="0.2">
      <c r="B8" s="419"/>
      <c r="C8" s="419"/>
      <c r="D8" s="419"/>
      <c r="E8" s="419"/>
    </row>
    <row r="9" spans="1:9" ht="34.5" customHeight="1" x14ac:dyDescent="0.2">
      <c r="B9" s="419"/>
      <c r="C9" s="419"/>
      <c r="D9" s="419"/>
      <c r="E9" s="419"/>
    </row>
    <row r="10" spans="1:9" ht="14.25" customHeight="1" x14ac:dyDescent="0.2">
      <c r="B10" s="419"/>
      <c r="C10" s="419"/>
      <c r="D10" s="419"/>
      <c r="E10" s="419"/>
    </row>
    <row r="11" spans="1:9" ht="14.25" customHeight="1" x14ac:dyDescent="0.2">
      <c r="B11" s="419"/>
      <c r="C11" s="419"/>
      <c r="D11" s="419"/>
      <c r="E11" s="419"/>
    </row>
    <row r="12" spans="1:9" ht="14.25" customHeight="1" x14ac:dyDescent="0.2">
      <c r="B12" s="419"/>
      <c r="C12" s="419"/>
      <c r="D12" s="419"/>
      <c r="E12" s="419"/>
    </row>
    <row r="13" spans="1:9" ht="14.25" customHeight="1" x14ac:dyDescent="0.2">
      <c r="B13" s="419"/>
      <c r="C13" s="419"/>
      <c r="D13" s="419"/>
      <c r="E13" s="419"/>
    </row>
    <row r="14" spans="1:9" ht="14.25" customHeight="1" x14ac:dyDescent="0.2">
      <c r="A14" s="443" t="s">
        <v>532</v>
      </c>
      <c r="B14" s="443"/>
      <c r="C14" s="443"/>
      <c r="D14" s="443"/>
      <c r="E14" s="443"/>
      <c r="F14" s="443"/>
      <c r="G14" s="443"/>
      <c r="H14" s="443"/>
      <c r="I14" s="443"/>
    </row>
    <row r="15" spans="1:9" ht="14.25" customHeight="1" x14ac:dyDescent="0.2">
      <c r="A15" s="443"/>
      <c r="B15" s="443"/>
      <c r="C15" s="443"/>
      <c r="D15" s="443"/>
      <c r="E15" s="443"/>
      <c r="F15" s="443"/>
      <c r="G15" s="443"/>
      <c r="H15" s="443"/>
      <c r="I15" s="443"/>
    </row>
    <row r="16" spans="1:9" ht="15" customHeight="1" x14ac:dyDescent="0.2">
      <c r="A16" s="443"/>
      <c r="B16" s="443"/>
      <c r="C16" s="443"/>
      <c r="D16" s="443"/>
      <c r="E16" s="443"/>
      <c r="F16" s="443"/>
      <c r="G16" s="443"/>
      <c r="H16" s="443"/>
      <c r="I16" s="443"/>
    </row>
    <row r="17" spans="1:13" ht="14.25" customHeight="1" x14ac:dyDescent="0.2">
      <c r="A17" s="443"/>
      <c r="B17" s="443"/>
      <c r="C17" s="443"/>
      <c r="D17" s="443"/>
      <c r="E17" s="443"/>
      <c r="F17" s="443"/>
      <c r="G17" s="443"/>
      <c r="H17" s="443"/>
      <c r="I17" s="443"/>
    </row>
    <row r="18" spans="1:13" ht="14.25" customHeight="1" x14ac:dyDescent="0.2">
      <c r="A18" s="443"/>
      <c r="B18" s="443"/>
      <c r="C18" s="443"/>
      <c r="D18" s="443"/>
      <c r="E18" s="443"/>
      <c r="F18" s="443"/>
      <c r="G18" s="443"/>
      <c r="H18" s="443"/>
      <c r="I18" s="443"/>
    </row>
    <row r="19" spans="1:13" x14ac:dyDescent="0.2">
      <c r="A19" s="443"/>
      <c r="B19" s="443"/>
      <c r="C19" s="443"/>
      <c r="D19" s="443"/>
      <c r="E19" s="443"/>
      <c r="F19" s="443"/>
      <c r="G19" s="443"/>
      <c r="H19" s="443"/>
      <c r="I19" s="443"/>
    </row>
    <row r="20" spans="1:13" ht="14.25" customHeight="1" x14ac:dyDescent="0.2">
      <c r="A20" s="443"/>
      <c r="B20" s="443"/>
      <c r="C20" s="443"/>
      <c r="D20" s="443"/>
      <c r="E20" s="443"/>
      <c r="F20" s="443"/>
      <c r="G20" s="443"/>
      <c r="H20" s="443"/>
      <c r="I20" s="443"/>
      <c r="J20" s="415" t="s">
        <v>108</v>
      </c>
      <c r="K20" s="415"/>
      <c r="L20" s="415"/>
      <c r="M20" s="415"/>
    </row>
    <row r="21" spans="1:13" ht="14.25" customHeight="1" x14ac:dyDescent="0.2">
      <c r="A21" s="443"/>
      <c r="B21" s="443"/>
      <c r="C21" s="443"/>
      <c r="D21" s="443"/>
      <c r="E21" s="443"/>
      <c r="F21" s="443"/>
      <c r="G21" s="443"/>
      <c r="H21" s="443"/>
      <c r="I21" s="443"/>
      <c r="J21" s="415"/>
      <c r="K21" s="415"/>
      <c r="L21" s="415"/>
      <c r="M21" s="415"/>
    </row>
    <row r="22" spans="1:13" ht="14.25" customHeight="1" x14ac:dyDescent="0.2">
      <c r="A22" s="443"/>
      <c r="B22" s="443"/>
      <c r="C22" s="443"/>
      <c r="D22" s="443"/>
      <c r="E22" s="443"/>
      <c r="F22" s="443"/>
      <c r="G22" s="443"/>
      <c r="H22" s="443"/>
      <c r="I22" s="443"/>
      <c r="J22" s="415"/>
      <c r="K22" s="415"/>
      <c r="L22" s="415"/>
      <c r="M22" s="415"/>
    </row>
    <row r="23" spans="1:13" ht="14.25" customHeight="1" x14ac:dyDescent="0.2">
      <c r="A23" s="443"/>
      <c r="B23" s="443"/>
      <c r="C23" s="443"/>
      <c r="D23" s="443"/>
      <c r="E23" s="443"/>
      <c r="F23" s="443"/>
      <c r="G23" s="443"/>
      <c r="H23" s="443"/>
      <c r="I23" s="443"/>
      <c r="J23" s="48"/>
      <c r="K23" s="48"/>
      <c r="L23" s="48"/>
      <c r="M23" s="48"/>
    </row>
    <row r="24" spans="1:13" ht="14.25" customHeight="1" x14ac:dyDescent="0.2">
      <c r="A24" s="444" t="s">
        <v>533</v>
      </c>
      <c r="B24" s="444"/>
      <c r="C24" s="444"/>
      <c r="D24" s="444"/>
      <c r="E24" s="444"/>
      <c r="F24" s="444"/>
      <c r="G24" s="444"/>
      <c r="H24" s="444"/>
      <c r="I24" s="444"/>
      <c r="J24" s="434" t="s">
        <v>109</v>
      </c>
      <c r="K24" s="434"/>
      <c r="L24" s="434"/>
      <c r="M24" s="434"/>
    </row>
    <row r="25" spans="1:13" ht="14.25" customHeight="1" x14ac:dyDescent="0.2">
      <c r="A25" s="444"/>
      <c r="B25" s="444"/>
      <c r="C25" s="444"/>
      <c r="D25" s="444"/>
      <c r="E25" s="444"/>
      <c r="F25" s="444"/>
      <c r="G25" s="444"/>
      <c r="H25" s="444"/>
      <c r="I25" s="444"/>
      <c r="J25" s="434"/>
      <c r="K25" s="434"/>
      <c r="L25" s="434"/>
      <c r="M25" s="434"/>
    </row>
    <row r="26" spans="1:13" ht="14.25" customHeight="1" x14ac:dyDescent="0.2">
      <c r="A26" s="444"/>
      <c r="B26" s="444"/>
      <c r="C26" s="444"/>
      <c r="D26" s="444"/>
      <c r="E26" s="444"/>
      <c r="F26" s="444"/>
      <c r="G26" s="444"/>
      <c r="H26" s="444"/>
      <c r="I26" s="444"/>
      <c r="J26" s="434"/>
      <c r="K26" s="434"/>
      <c r="L26" s="434"/>
      <c r="M26" s="434"/>
    </row>
    <row r="27" spans="1:13" ht="14.25" customHeight="1" x14ac:dyDescent="0.2">
      <c r="A27" s="444"/>
      <c r="B27" s="444"/>
      <c r="C27" s="444"/>
      <c r="D27" s="444"/>
      <c r="E27" s="444"/>
      <c r="F27" s="444"/>
      <c r="G27" s="444"/>
      <c r="H27" s="444"/>
      <c r="I27" s="444"/>
      <c r="J27" s="67"/>
      <c r="K27" s="67"/>
      <c r="L27" s="67"/>
      <c r="M27" s="67"/>
    </row>
    <row r="28" spans="1:13" ht="14.25" customHeight="1" x14ac:dyDescent="0.2">
      <c r="A28" s="444"/>
      <c r="B28" s="444"/>
      <c r="C28" s="444"/>
      <c r="D28" s="444"/>
      <c r="E28" s="444"/>
      <c r="F28" s="444"/>
      <c r="G28" s="444"/>
      <c r="H28" s="444"/>
      <c r="I28" s="444"/>
      <c r="J28" s="68"/>
      <c r="K28" s="68"/>
      <c r="L28" s="68"/>
      <c r="M28" s="68"/>
    </row>
    <row r="29" spans="1:13" ht="14.25" customHeight="1" x14ac:dyDescent="0.2">
      <c r="A29" s="444"/>
      <c r="B29" s="444"/>
      <c r="C29" s="444"/>
      <c r="D29" s="444"/>
      <c r="E29" s="444"/>
      <c r="F29" s="444"/>
      <c r="G29" s="444"/>
      <c r="H29" s="444"/>
      <c r="I29" s="444"/>
      <c r="J29" s="68"/>
      <c r="K29" s="68"/>
      <c r="L29" s="68"/>
      <c r="M29" s="68"/>
    </row>
    <row r="30" spans="1:13" ht="14.25" customHeight="1" x14ac:dyDescent="0.2">
      <c r="A30" s="444"/>
      <c r="B30" s="444"/>
      <c r="C30" s="444"/>
      <c r="D30" s="444"/>
      <c r="E30" s="444"/>
      <c r="F30" s="444"/>
      <c r="G30" s="444"/>
      <c r="H30" s="444"/>
      <c r="I30" s="444"/>
      <c r="J30" s="68"/>
      <c r="K30" s="68"/>
      <c r="L30" s="68"/>
      <c r="M30" s="68"/>
    </row>
    <row r="31" spans="1:13" ht="14.25" customHeight="1" x14ac:dyDescent="0.2">
      <c r="A31" s="444"/>
      <c r="B31" s="444"/>
      <c r="C31" s="444"/>
      <c r="D31" s="444"/>
      <c r="E31" s="444"/>
      <c r="F31" s="444"/>
      <c r="G31" s="444"/>
      <c r="H31" s="444"/>
      <c r="I31" s="444"/>
      <c r="J31" s="42"/>
      <c r="K31" s="42"/>
      <c r="L31" s="42"/>
      <c r="M31" s="42"/>
    </row>
    <row r="32" spans="1:13" x14ac:dyDescent="0.2">
      <c r="A32" s="444"/>
      <c r="B32" s="444"/>
      <c r="C32" s="444"/>
      <c r="D32" s="444"/>
      <c r="E32" s="444"/>
      <c r="F32" s="444"/>
      <c r="G32" s="444"/>
      <c r="H32" s="444"/>
      <c r="I32" s="444"/>
    </row>
    <row r="33" spans="1:13" x14ac:dyDescent="0.2"/>
    <row r="34" spans="1:13" x14ac:dyDescent="0.2">
      <c r="C34" s="397" t="s">
        <v>78</v>
      </c>
      <c r="D34" s="398"/>
      <c r="E34" s="398"/>
      <c r="F34" s="398"/>
      <c r="G34" s="398"/>
    </row>
    <row r="35" spans="1:13" x14ac:dyDescent="0.2">
      <c r="C35" s="399"/>
      <c r="D35" s="400"/>
      <c r="E35" s="400"/>
      <c r="F35" s="400"/>
      <c r="G35" s="400"/>
    </row>
    <row r="36" spans="1:13" x14ac:dyDescent="0.2">
      <c r="C36" s="399"/>
      <c r="D36" s="400"/>
      <c r="E36" s="400"/>
      <c r="F36" s="400"/>
      <c r="G36" s="400"/>
    </row>
    <row r="37" spans="1:13" ht="14.25" customHeight="1" x14ac:dyDescent="0.2">
      <c r="C37" s="399"/>
      <c r="D37" s="400"/>
      <c r="E37" s="400"/>
      <c r="F37" s="400"/>
      <c r="G37" s="400"/>
    </row>
    <row r="38" spans="1:13" ht="14.25" customHeight="1" x14ac:dyDescent="0.2">
      <c r="C38" s="399"/>
      <c r="D38" s="400"/>
      <c r="E38" s="400"/>
      <c r="F38" s="400"/>
      <c r="G38" s="400"/>
    </row>
    <row r="39" spans="1:13" ht="14.25" customHeight="1" x14ac:dyDescent="0.2">
      <c r="A39" s="403">
        <v>8.1</v>
      </c>
      <c r="B39" s="404"/>
      <c r="C39" s="400"/>
      <c r="D39" s="400"/>
      <c r="E39" s="400"/>
      <c r="F39" s="400"/>
      <c r="G39" s="400"/>
    </row>
    <row r="40" spans="1:13" ht="14.25" customHeight="1" x14ac:dyDescent="0.2">
      <c r="A40" s="405"/>
      <c r="B40" s="406"/>
      <c r="C40" s="400"/>
      <c r="D40" s="400"/>
      <c r="E40" s="400"/>
      <c r="F40" s="400"/>
      <c r="G40" s="400"/>
    </row>
    <row r="41" spans="1:13" ht="35.25" thickBot="1" x14ac:dyDescent="0.5">
      <c r="A41" s="69" t="e">
        <f>IF(B41=1,1,1-M54)</f>
        <v>#N/A</v>
      </c>
      <c r="B41" s="70" t="e">
        <f>VLOOKUP('8PV'!L12,Table6[],3,FALSE)</f>
        <v>#N/A</v>
      </c>
      <c r="C41" s="401"/>
      <c r="D41" s="402"/>
      <c r="E41" s="402"/>
      <c r="F41" s="402"/>
      <c r="G41" s="402"/>
      <c r="H41" s="33"/>
      <c r="I41" s="33"/>
      <c r="J41" s="33"/>
    </row>
    <row r="42" spans="1:13" ht="15" thickTop="1" x14ac:dyDescent="0.2">
      <c r="A42" s="376" t="s">
        <v>169</v>
      </c>
      <c r="B42" s="376"/>
      <c r="C42" s="376"/>
      <c r="D42" s="34"/>
      <c r="E42" s="34"/>
      <c r="F42" s="433" t="e">
        <f>IF(B41=1,"Hodnotenie sa nerealizuje. Môžete navrhnúť zlepšovacie akcie.","")</f>
        <v>#N/A</v>
      </c>
      <c r="G42" s="433"/>
      <c r="H42" s="433"/>
      <c r="I42" s="433"/>
      <c r="J42" s="433"/>
      <c r="K42" s="433"/>
      <c r="L42" s="433"/>
      <c r="M42" s="433"/>
    </row>
    <row r="43" spans="1:13" ht="14.25" customHeight="1" x14ac:dyDescent="0.2">
      <c r="A43" s="437"/>
      <c r="B43" s="437"/>
      <c r="C43" s="437"/>
      <c r="D43" s="437"/>
      <c r="E43" s="437"/>
      <c r="F43" s="437"/>
      <c r="G43" s="437"/>
      <c r="H43" s="437"/>
      <c r="I43" s="437"/>
      <c r="J43" s="437"/>
      <c r="M43" s="31"/>
    </row>
    <row r="44" spans="1:13" x14ac:dyDescent="0.2">
      <c r="A44" s="71" t="s">
        <v>534</v>
      </c>
      <c r="B44" s="71"/>
      <c r="C44" s="71"/>
      <c r="D44" s="71"/>
      <c r="E44" s="71"/>
      <c r="F44" s="71"/>
      <c r="G44" s="71"/>
      <c r="H44" s="72" t="s">
        <v>62</v>
      </c>
      <c r="I44" s="30" t="s">
        <v>58</v>
      </c>
      <c r="J44" s="100"/>
      <c r="K44" s="73"/>
      <c r="L44" s="73"/>
      <c r="M44" s="74">
        <f>IF(J44="áno",10,0)</f>
        <v>0</v>
      </c>
    </row>
    <row r="45" spans="1:13" x14ac:dyDescent="0.2">
      <c r="A45" s="71" t="s">
        <v>171</v>
      </c>
      <c r="B45" s="73"/>
      <c r="C45" s="73"/>
      <c r="D45" s="73"/>
      <c r="E45" s="73"/>
      <c r="F45" s="73"/>
      <c r="G45" s="73"/>
      <c r="H45" s="75" t="s">
        <v>62</v>
      </c>
      <c r="I45" s="30" t="s">
        <v>58</v>
      </c>
      <c r="J45" s="100"/>
      <c r="K45" s="73"/>
      <c r="L45" s="73"/>
      <c r="M45" s="74">
        <f>IF(M44=0,0,IF(J45="áno",5,0))</f>
        <v>0</v>
      </c>
    </row>
    <row r="46" spans="1:13" x14ac:dyDescent="0.2">
      <c r="A46" s="71" t="s">
        <v>190</v>
      </c>
      <c r="B46" s="71"/>
      <c r="C46" s="71"/>
      <c r="D46" s="71"/>
      <c r="E46" s="71"/>
      <c r="F46" s="71"/>
      <c r="G46" s="71"/>
      <c r="H46" s="75" t="s">
        <v>62</v>
      </c>
      <c r="I46" s="30" t="s">
        <v>58</v>
      </c>
      <c r="J46" s="100"/>
      <c r="L46" s="73"/>
      <c r="M46" s="74">
        <f>IF(M45=0,0,IF(J46="áno",0,0))</f>
        <v>0</v>
      </c>
    </row>
    <row r="47" spans="1:13" ht="14.25" customHeight="1" x14ac:dyDescent="0.2">
      <c r="A47" s="76" t="s">
        <v>180</v>
      </c>
      <c r="B47" s="77"/>
      <c r="C47" s="77"/>
      <c r="D47" s="77"/>
      <c r="E47" s="77"/>
      <c r="F47" s="78" t="s">
        <v>62</v>
      </c>
      <c r="G47" s="79" t="s">
        <v>58</v>
      </c>
      <c r="H47" s="436"/>
      <c r="I47" s="436"/>
      <c r="J47" s="436"/>
      <c r="M47" s="74">
        <f>IF(J46="nie",0,IF(H47="",0,VLOOKUP(H47,POPISY!W2:X4,2,FALSE)))</f>
        <v>0</v>
      </c>
    </row>
    <row r="48" spans="1:13" ht="14.25" customHeight="1" x14ac:dyDescent="0.2">
      <c r="A48" s="97" t="s">
        <v>535</v>
      </c>
      <c r="B48" s="31"/>
      <c r="C48" s="31"/>
      <c r="D48" s="31"/>
      <c r="E48" s="31"/>
      <c r="F48" s="31"/>
      <c r="G48" s="31"/>
      <c r="H48" s="31"/>
      <c r="I48" s="98" t="s">
        <v>62</v>
      </c>
      <c r="J48" s="79" t="s">
        <v>58</v>
      </c>
      <c r="K48" s="99"/>
      <c r="L48" s="31"/>
      <c r="M48" s="74">
        <f>IF(J46="nie",0,IF(K48="áno",5,0))</f>
        <v>0</v>
      </c>
    </row>
    <row r="49" spans="1:13" ht="14.25" customHeight="1" x14ac:dyDescent="0.2">
      <c r="A49" s="97" t="s">
        <v>191</v>
      </c>
      <c r="B49" s="31"/>
      <c r="C49" s="31"/>
      <c r="D49" s="31"/>
      <c r="E49" s="31"/>
      <c r="F49" s="31"/>
      <c r="G49" s="78" t="s">
        <v>62</v>
      </c>
      <c r="H49" s="79" t="s">
        <v>58</v>
      </c>
      <c r="I49" s="99"/>
      <c r="M49" s="74">
        <f>IF(M48=0,0,IF(J49="áno",0,0))</f>
        <v>0</v>
      </c>
    </row>
    <row r="50" spans="1:13" ht="14.25" customHeight="1" x14ac:dyDescent="0.2">
      <c r="A50" s="76" t="s">
        <v>173</v>
      </c>
      <c r="B50" s="77"/>
      <c r="C50" s="77"/>
      <c r="D50" s="77"/>
      <c r="E50" s="77"/>
      <c r="F50" s="78" t="s">
        <v>62</v>
      </c>
      <c r="G50" s="79" t="s">
        <v>58</v>
      </c>
      <c r="H50" s="436"/>
      <c r="I50" s="436"/>
      <c r="J50" s="436"/>
      <c r="M50" s="74">
        <f>IF(H50="",0,VLOOKUP(H50,POPISY!U1:V4,2,FALSE))</f>
        <v>0</v>
      </c>
    </row>
    <row r="51" spans="1:13" x14ac:dyDescent="0.2">
      <c r="A51" s="76" t="s">
        <v>181</v>
      </c>
      <c r="B51" s="77"/>
      <c r="C51" s="77"/>
      <c r="D51" s="77"/>
      <c r="E51" s="77"/>
      <c r="F51" s="77"/>
      <c r="G51" s="77"/>
      <c r="H51" s="78" t="s">
        <v>62</v>
      </c>
      <c r="I51" s="79" t="s">
        <v>58</v>
      </c>
      <c r="J51" s="99"/>
      <c r="K51" s="73"/>
      <c r="L51" s="73"/>
      <c r="M51" s="74">
        <f>IF(M44=0,0,IF(J51="áno",5,0))</f>
        <v>0</v>
      </c>
    </row>
    <row r="52" spans="1:13" ht="14.25" customHeight="1" x14ac:dyDescent="0.2">
      <c r="A52" s="76" t="s">
        <v>198</v>
      </c>
      <c r="B52" s="77"/>
      <c r="C52" s="77"/>
      <c r="D52" s="77"/>
      <c r="E52" s="77"/>
      <c r="F52" s="77"/>
      <c r="G52" s="77"/>
      <c r="H52" s="77"/>
      <c r="I52" s="77"/>
      <c r="J52" s="31"/>
      <c r="K52" s="31"/>
      <c r="L52" s="31"/>
      <c r="M52" s="74">
        <f>IF(I49="áno",IF(J46="áno",5,0),0)</f>
        <v>0</v>
      </c>
    </row>
    <row r="53" spans="1:13" ht="14.25" customHeight="1" x14ac:dyDescent="0.2">
      <c r="A53" s="76" t="s">
        <v>197</v>
      </c>
      <c r="B53" s="73"/>
      <c r="C53" s="73"/>
      <c r="D53" s="73"/>
      <c r="E53" s="73"/>
      <c r="F53" s="73"/>
      <c r="G53" s="73"/>
      <c r="H53" s="78" t="s">
        <v>62</v>
      </c>
      <c r="I53" s="79" t="s">
        <v>58</v>
      </c>
      <c r="J53" s="99"/>
      <c r="K53"/>
      <c r="M53" s="74">
        <f>IF(M44=0,0,IF(J53="áno",10,0))</f>
        <v>0</v>
      </c>
    </row>
    <row r="54" spans="1:13" ht="14.25" customHeight="1" thickBot="1" x14ac:dyDescent="0.25">
      <c r="M54" s="82">
        <f>SUM(M44:M53)/100</f>
        <v>0</v>
      </c>
    </row>
    <row r="55" spans="1:13" ht="15" thickTop="1" x14ac:dyDescent="0.2">
      <c r="A55" s="376" t="s">
        <v>63</v>
      </c>
      <c r="B55" s="376"/>
      <c r="C55" s="376"/>
      <c r="D55" s="83"/>
      <c r="E55" s="84"/>
      <c r="F55" s="427" t="e">
        <f>IF(J44="nie","Neuvádzajú sa.",IF(B41=1,"Neuvádzajú sa, prislúchajúci princíp výnimočnosti hodnotený nulou.",""))</f>
        <v>#N/A</v>
      </c>
      <c r="G55" s="427"/>
      <c r="H55" s="427"/>
      <c r="I55" s="427"/>
      <c r="J55" s="427"/>
      <c r="K55" s="427"/>
      <c r="L55" s="427"/>
      <c r="M55" s="427"/>
    </row>
    <row r="56" spans="1:13" ht="14.25" customHeight="1" x14ac:dyDescent="0.2">
      <c r="A56" s="85"/>
      <c r="B56" s="85"/>
      <c r="C56" s="85"/>
      <c r="D56" s="85"/>
      <c r="E56" s="85"/>
      <c r="F56" s="428"/>
      <c r="G56" s="428"/>
      <c r="H56" s="428"/>
      <c r="I56" s="428"/>
      <c r="J56" s="428"/>
      <c r="K56" s="428"/>
      <c r="L56" s="428"/>
      <c r="M56" s="428"/>
    </row>
    <row r="57" spans="1:13" ht="14.25" customHeight="1" x14ac:dyDescent="0.2">
      <c r="A57" s="85"/>
      <c r="B57" s="85"/>
      <c r="C57" s="85"/>
      <c r="D57" s="85"/>
      <c r="E57" s="85"/>
      <c r="F57" s="428"/>
      <c r="G57" s="428"/>
      <c r="H57" s="428"/>
      <c r="I57" s="428"/>
      <c r="J57" s="428"/>
      <c r="K57" s="428"/>
      <c r="L57" s="428"/>
      <c r="M57" s="428"/>
    </row>
    <row r="58" spans="1:13" ht="14.25" customHeight="1" x14ac:dyDescent="0.2">
      <c r="A58" s="86"/>
      <c r="B58" s="86"/>
      <c r="C58" s="87"/>
      <c r="D58" s="87"/>
      <c r="E58" s="87"/>
      <c r="F58" s="428"/>
      <c r="G58" s="428"/>
      <c r="H58" s="428"/>
      <c r="I58" s="428"/>
      <c r="J58" s="428"/>
      <c r="K58" s="428"/>
      <c r="L58" s="428"/>
      <c r="M58" s="428"/>
    </row>
    <row r="59" spans="1:13" ht="15" thickBot="1" x14ac:dyDescent="0.25">
      <c r="A59" s="88"/>
      <c r="B59" s="88"/>
      <c r="C59" s="89"/>
      <c r="D59" s="89"/>
      <c r="E59" s="89"/>
      <c r="F59" s="429"/>
      <c r="G59" s="429"/>
      <c r="H59" s="429"/>
      <c r="I59" s="429"/>
      <c r="J59" s="429"/>
      <c r="K59" s="429"/>
      <c r="L59" s="429"/>
      <c r="M59" s="429"/>
    </row>
    <row r="60" spans="1:13" ht="14.25" customHeight="1" thickTop="1" x14ac:dyDescent="0.2">
      <c r="A60" s="376" t="s">
        <v>9</v>
      </c>
      <c r="B60" s="376"/>
      <c r="C60" s="376"/>
      <c r="D60" s="87"/>
      <c r="E60" s="87"/>
      <c r="F60" s="430"/>
      <c r="G60" s="430"/>
      <c r="H60" s="430"/>
      <c r="I60" s="430"/>
      <c r="J60" s="430"/>
      <c r="K60" s="430"/>
      <c r="L60" s="430"/>
      <c r="M60" s="430"/>
    </row>
    <row r="61" spans="1:13" ht="14.25" customHeight="1" x14ac:dyDescent="0.2">
      <c r="A61" s="87"/>
      <c r="B61" s="87"/>
      <c r="C61" s="87"/>
      <c r="D61" s="87"/>
      <c r="E61" s="87"/>
      <c r="F61" s="431"/>
      <c r="G61" s="431"/>
      <c r="H61" s="431"/>
      <c r="I61" s="431"/>
      <c r="J61" s="431"/>
      <c r="K61" s="431"/>
      <c r="L61" s="431"/>
      <c r="M61" s="431"/>
    </row>
    <row r="62" spans="1:13" ht="14.25" customHeight="1" x14ac:dyDescent="0.2">
      <c r="A62" s="86"/>
      <c r="B62" s="86"/>
      <c r="C62" s="86"/>
      <c r="D62" s="87"/>
      <c r="E62" s="87"/>
      <c r="F62" s="431"/>
      <c r="G62" s="431"/>
      <c r="H62" s="431"/>
      <c r="I62" s="431"/>
      <c r="J62" s="431"/>
      <c r="K62" s="431"/>
      <c r="L62" s="431"/>
      <c r="M62" s="431"/>
    </row>
    <row r="63" spans="1:13" ht="15" thickBot="1" x14ac:dyDescent="0.25">
      <c r="A63" s="89"/>
      <c r="B63" s="89"/>
      <c r="C63" s="89"/>
      <c r="D63" s="89"/>
      <c r="E63" s="89"/>
      <c r="F63" s="432"/>
      <c r="G63" s="432"/>
      <c r="H63" s="432"/>
      <c r="I63" s="432"/>
      <c r="J63" s="432"/>
      <c r="K63" s="432"/>
      <c r="L63" s="432"/>
      <c r="M63" s="432"/>
    </row>
    <row r="64" spans="1:13" ht="15.75" thickTop="1" thickBot="1" x14ac:dyDescent="0.25">
      <c r="A64" s="90" t="s">
        <v>141</v>
      </c>
      <c r="B64" s="90"/>
      <c r="C64" s="90"/>
      <c r="D64" s="91"/>
      <c r="E64" s="91"/>
      <c r="F64" s="425" t="e">
        <f>VLOOKUP('8PV'!$L$12,POPISY!$P$2:$R$5,2,FALSE)</f>
        <v>#N/A</v>
      </c>
      <c r="G64" s="425"/>
      <c r="H64" s="425"/>
      <c r="I64" s="91"/>
      <c r="J64" s="91"/>
      <c r="K64" s="91"/>
      <c r="L64" s="91"/>
      <c r="M64" s="91"/>
    </row>
    <row r="65" spans="1:13" ht="15" thickTop="1" x14ac:dyDescent="0.2"/>
    <row r="66" spans="1:13" x14ac:dyDescent="0.2">
      <c r="C66" s="397" t="s">
        <v>79</v>
      </c>
      <c r="D66" s="398"/>
      <c r="E66" s="398"/>
      <c r="F66" s="398"/>
      <c r="G66" s="398"/>
    </row>
    <row r="67" spans="1:13" x14ac:dyDescent="0.2">
      <c r="C67" s="399"/>
      <c r="D67" s="400"/>
      <c r="E67" s="400"/>
      <c r="F67" s="400"/>
      <c r="G67" s="400"/>
    </row>
    <row r="68" spans="1:13" x14ac:dyDescent="0.2">
      <c r="C68" s="399"/>
      <c r="D68" s="400"/>
      <c r="E68" s="400"/>
      <c r="F68" s="400"/>
      <c r="G68" s="400"/>
    </row>
    <row r="69" spans="1:13" x14ac:dyDescent="0.2">
      <c r="C69" s="399"/>
      <c r="D69" s="400"/>
      <c r="E69" s="400"/>
      <c r="F69" s="400"/>
      <c r="G69" s="400"/>
    </row>
    <row r="70" spans="1:13" x14ac:dyDescent="0.2">
      <c r="C70" s="399"/>
      <c r="D70" s="400"/>
      <c r="E70" s="400"/>
      <c r="F70" s="400"/>
      <c r="G70" s="400"/>
    </row>
    <row r="71" spans="1:13" x14ac:dyDescent="0.2">
      <c r="A71" s="439">
        <v>8.1999999999999993</v>
      </c>
      <c r="B71" s="440"/>
      <c r="C71" s="400"/>
      <c r="D71" s="400"/>
      <c r="E71" s="400"/>
      <c r="F71" s="400"/>
      <c r="G71" s="400"/>
    </row>
    <row r="72" spans="1:13" x14ac:dyDescent="0.2">
      <c r="A72" s="441"/>
      <c r="B72" s="442"/>
      <c r="C72" s="400"/>
      <c r="D72" s="400"/>
      <c r="E72" s="400"/>
      <c r="F72" s="400"/>
      <c r="G72" s="400"/>
    </row>
    <row r="73" spans="1:13" ht="35.25" thickBot="1" x14ac:dyDescent="0.5">
      <c r="A73" s="69" t="e">
        <f>IF(B73=1,1,1-M86)</f>
        <v>#N/A</v>
      </c>
      <c r="B73" s="70" t="e">
        <f>VLOOKUP('8PV'!L12,Table6[],3,FALSE)</f>
        <v>#N/A</v>
      </c>
      <c r="C73" s="401"/>
      <c r="D73" s="402"/>
      <c r="E73" s="402"/>
      <c r="F73" s="402"/>
      <c r="G73" s="402"/>
      <c r="H73" s="33"/>
      <c r="I73" s="33"/>
      <c r="J73" s="33"/>
    </row>
    <row r="74" spans="1:13" ht="15" thickTop="1" x14ac:dyDescent="0.2">
      <c r="A74" s="376" t="s">
        <v>169</v>
      </c>
      <c r="B74" s="376"/>
      <c r="C74" s="376"/>
      <c r="D74" s="34"/>
      <c r="E74" s="34"/>
      <c r="F74" s="433" t="e">
        <f>IF(B73=1,"Hodnotenie sa nerealizuje. Môžete navrhnúť zlepšovacie akcie.","")</f>
        <v>#N/A</v>
      </c>
      <c r="G74" s="433"/>
      <c r="H74" s="433"/>
      <c r="I74" s="433"/>
      <c r="J74" s="433"/>
      <c r="K74" s="433"/>
      <c r="L74" s="433"/>
      <c r="M74" s="433"/>
    </row>
    <row r="75" spans="1:13" ht="14.25" customHeight="1" x14ac:dyDescent="0.2">
      <c r="A75" s="95" t="s">
        <v>536</v>
      </c>
      <c r="B75" s="95"/>
      <c r="C75" s="95"/>
      <c r="D75" s="95"/>
      <c r="E75" s="95"/>
      <c r="F75" s="95"/>
      <c r="G75" s="95"/>
      <c r="H75" s="95"/>
      <c r="I75" s="95"/>
      <c r="J75" s="95"/>
      <c r="M75" s="94"/>
    </row>
    <row r="76" spans="1:13" x14ac:dyDescent="0.2">
      <c r="A76" s="71" t="s">
        <v>199</v>
      </c>
      <c r="B76" s="71"/>
      <c r="C76" s="71"/>
      <c r="D76" s="71"/>
      <c r="E76" s="71"/>
      <c r="F76" s="71"/>
      <c r="G76" s="184" t="s">
        <v>200</v>
      </c>
      <c r="H76" s="72" t="s">
        <v>62</v>
      </c>
      <c r="I76" s="30" t="s">
        <v>58</v>
      </c>
      <c r="J76" s="100"/>
      <c r="K76" s="73"/>
      <c r="L76" s="73"/>
      <c r="M76" s="74">
        <f>IF(J76="áno",10,0)</f>
        <v>0</v>
      </c>
    </row>
    <row r="77" spans="1:13" x14ac:dyDescent="0.2">
      <c r="A77" s="71" t="s">
        <v>183</v>
      </c>
      <c r="B77" s="73"/>
      <c r="C77" s="73"/>
      <c r="D77" s="73"/>
      <c r="E77" s="73"/>
      <c r="F77" s="73"/>
      <c r="G77" s="73"/>
      <c r="H77" s="75" t="s">
        <v>62</v>
      </c>
      <c r="I77" s="30" t="s">
        <v>58</v>
      </c>
      <c r="J77" s="100"/>
      <c r="K77" s="73"/>
      <c r="L77" s="73"/>
      <c r="M77" s="74">
        <f>IF(M76=0,0,IF(J77="áno",5,0))</f>
        <v>0</v>
      </c>
    </row>
    <row r="78" spans="1:13" x14ac:dyDescent="0.2">
      <c r="A78" s="71" t="s">
        <v>194</v>
      </c>
      <c r="B78" s="71"/>
      <c r="C78" s="71"/>
      <c r="D78" s="71"/>
      <c r="E78" s="71"/>
      <c r="F78" s="71"/>
      <c r="G78" s="71"/>
      <c r="H78" s="75" t="s">
        <v>62</v>
      </c>
      <c r="I78" s="30" t="s">
        <v>58</v>
      </c>
      <c r="J78" s="100"/>
      <c r="L78" s="73"/>
      <c r="M78" s="74">
        <f>IF(M77=0,0,IF(J78="áno",0,0))</f>
        <v>0</v>
      </c>
    </row>
    <row r="79" spans="1:13" x14ac:dyDescent="0.2">
      <c r="A79" s="76" t="s">
        <v>180</v>
      </c>
      <c r="B79" s="77"/>
      <c r="C79" s="77"/>
      <c r="D79" s="77"/>
      <c r="E79" s="77"/>
      <c r="F79" s="78" t="s">
        <v>62</v>
      </c>
      <c r="G79" s="79" t="s">
        <v>58</v>
      </c>
      <c r="H79" s="436"/>
      <c r="I79" s="436"/>
      <c r="J79" s="436"/>
      <c r="M79" s="74">
        <f>IF(J78="nie",0,IF(H79="",0,VLOOKUP(H79,POPISY!W2:X4,2,FALSE)))</f>
        <v>0</v>
      </c>
    </row>
    <row r="80" spans="1:13" x14ac:dyDescent="0.2">
      <c r="A80" s="97" t="s">
        <v>184</v>
      </c>
      <c r="B80" s="31"/>
      <c r="C80" s="31"/>
      <c r="D80" s="31"/>
      <c r="E80" s="31"/>
      <c r="F80" s="31"/>
      <c r="G80" s="31"/>
      <c r="H80" s="98" t="s">
        <v>62</v>
      </c>
      <c r="I80" s="79" t="s">
        <v>58</v>
      </c>
      <c r="J80" s="99"/>
      <c r="L80" s="31"/>
      <c r="M80" s="74">
        <f>IF(J78="nie",0,IF(J80="áno",5,0))</f>
        <v>0</v>
      </c>
    </row>
    <row r="81" spans="1:13" x14ac:dyDescent="0.2">
      <c r="A81" s="97" t="s">
        <v>195</v>
      </c>
      <c r="B81" s="31"/>
      <c r="C81" s="31"/>
      <c r="D81" s="31"/>
      <c r="E81" s="31"/>
      <c r="F81" s="31"/>
      <c r="H81" s="78" t="s">
        <v>62</v>
      </c>
      <c r="I81" s="79" t="s">
        <v>58</v>
      </c>
      <c r="J81" s="99"/>
      <c r="M81" s="74">
        <f>IF(M80=0,0,IF(J81="áno",0,0))</f>
        <v>0</v>
      </c>
    </row>
    <row r="82" spans="1:13" x14ac:dyDescent="0.2">
      <c r="A82" s="76" t="s">
        <v>173</v>
      </c>
      <c r="B82" s="77"/>
      <c r="C82" s="77"/>
      <c r="D82" s="77"/>
      <c r="E82" s="77"/>
      <c r="F82" s="78" t="s">
        <v>62</v>
      </c>
      <c r="G82" s="79" t="s">
        <v>58</v>
      </c>
      <c r="H82" s="436"/>
      <c r="I82" s="436"/>
      <c r="J82" s="436"/>
      <c r="M82" s="74">
        <f>IF(H82="",0,VLOOKUP(H82,POPISY!U1:V4,2,FALSE))</f>
        <v>0</v>
      </c>
    </row>
    <row r="83" spans="1:13" x14ac:dyDescent="0.2">
      <c r="A83" s="76" t="s">
        <v>185</v>
      </c>
      <c r="B83" s="77"/>
      <c r="C83" s="77"/>
      <c r="D83" s="77"/>
      <c r="E83" s="77"/>
      <c r="F83" s="77"/>
      <c r="G83" s="77"/>
      <c r="H83" s="78" t="s">
        <v>62</v>
      </c>
      <c r="I83" s="79" t="s">
        <v>58</v>
      </c>
      <c r="J83" s="99"/>
      <c r="K83" s="73"/>
      <c r="L83" s="73"/>
      <c r="M83" s="74">
        <f>IF(M76=0,0,IF(J83="áno",5,0))</f>
        <v>0</v>
      </c>
    </row>
    <row r="84" spans="1:13" x14ac:dyDescent="0.2">
      <c r="A84" s="76" t="s">
        <v>196</v>
      </c>
      <c r="B84" s="77"/>
      <c r="C84" s="77"/>
      <c r="D84" s="77"/>
      <c r="E84" s="77"/>
      <c r="F84" s="77"/>
      <c r="G84" s="77"/>
      <c r="H84" s="77"/>
      <c r="I84" s="77"/>
      <c r="J84" s="31"/>
      <c r="K84" s="31"/>
      <c r="L84" s="31"/>
      <c r="M84" s="74">
        <f>IF(J81="áno",IF(J78="áno",5,0),0)</f>
        <v>0</v>
      </c>
    </row>
    <row r="85" spans="1:13" x14ac:dyDescent="0.2">
      <c r="A85" s="76" t="s">
        <v>197</v>
      </c>
      <c r="B85" s="73"/>
      <c r="C85" s="73"/>
      <c r="D85" s="73"/>
      <c r="E85" s="73"/>
      <c r="F85" s="73"/>
      <c r="G85" s="73"/>
      <c r="H85" s="78" t="s">
        <v>62</v>
      </c>
      <c r="I85" s="79" t="s">
        <v>58</v>
      </c>
      <c r="J85" s="99"/>
      <c r="M85" s="74">
        <f>IF(M76=0,0,IF(J85="áno",10,0))</f>
        <v>0</v>
      </c>
    </row>
    <row r="86" spans="1:13" ht="15" thickBot="1" x14ac:dyDescent="0.25">
      <c r="M86" s="82">
        <f>SUM(M76:M85)/100</f>
        <v>0</v>
      </c>
    </row>
    <row r="87" spans="1:13" ht="15" thickTop="1" x14ac:dyDescent="0.2">
      <c r="A87" s="376" t="s">
        <v>63</v>
      </c>
      <c r="B87" s="376"/>
      <c r="C87" s="376"/>
      <c r="D87" s="83"/>
      <c r="E87" s="84"/>
      <c r="F87" s="427" t="e">
        <f>IF(J76="nie","Neuvádzajú sa.",IF(B73=1,"Neuvádzajú sa, prislúchajúci princíp výnimočnosti hodnotený nulou.",""))</f>
        <v>#N/A</v>
      </c>
      <c r="G87" s="427"/>
      <c r="H87" s="427"/>
      <c r="I87" s="427"/>
      <c r="J87" s="427"/>
      <c r="K87" s="427"/>
      <c r="L87" s="427"/>
      <c r="M87" s="427"/>
    </row>
    <row r="88" spans="1:13" x14ac:dyDescent="0.2">
      <c r="A88" s="85"/>
      <c r="B88" s="85"/>
      <c r="C88" s="85"/>
      <c r="D88" s="85"/>
      <c r="E88" s="85"/>
      <c r="F88" s="428"/>
      <c r="G88" s="428"/>
      <c r="H88" s="428"/>
      <c r="I88" s="428"/>
      <c r="J88" s="428"/>
      <c r="K88" s="428"/>
      <c r="L88" s="428"/>
      <c r="M88" s="428"/>
    </row>
    <row r="89" spans="1:13" x14ac:dyDescent="0.2">
      <c r="A89" s="85"/>
      <c r="B89" s="85"/>
      <c r="C89" s="85"/>
      <c r="D89" s="85"/>
      <c r="E89" s="85"/>
      <c r="F89" s="428"/>
      <c r="G89" s="428"/>
      <c r="H89" s="428"/>
      <c r="I89" s="428"/>
      <c r="J89" s="428"/>
      <c r="K89" s="428"/>
      <c r="L89" s="428"/>
      <c r="M89" s="428"/>
    </row>
    <row r="90" spans="1:13" x14ac:dyDescent="0.2">
      <c r="A90" s="86"/>
      <c r="B90" s="86"/>
      <c r="C90" s="87"/>
      <c r="D90" s="87"/>
      <c r="E90" s="87"/>
      <c r="F90" s="428"/>
      <c r="G90" s="428"/>
      <c r="H90" s="428"/>
      <c r="I90" s="428"/>
      <c r="J90" s="428"/>
      <c r="K90" s="428"/>
      <c r="L90" s="428"/>
      <c r="M90" s="428"/>
    </row>
    <row r="91" spans="1:13" ht="15" thickBot="1" x14ac:dyDescent="0.25">
      <c r="A91" s="88"/>
      <c r="B91" s="88"/>
      <c r="C91" s="89"/>
      <c r="D91" s="89"/>
      <c r="E91" s="89"/>
      <c r="F91" s="429"/>
      <c r="G91" s="429"/>
      <c r="H91" s="429"/>
      <c r="I91" s="429"/>
      <c r="J91" s="429"/>
      <c r="K91" s="429"/>
      <c r="L91" s="429"/>
      <c r="M91" s="429"/>
    </row>
    <row r="92" spans="1:13" ht="15" thickTop="1" x14ac:dyDescent="0.2">
      <c r="A92" s="376" t="s">
        <v>9</v>
      </c>
      <c r="B92" s="376"/>
      <c r="C92" s="376"/>
      <c r="D92" s="87"/>
      <c r="E92" s="87"/>
      <c r="F92" s="430"/>
      <c r="G92" s="430"/>
      <c r="H92" s="430"/>
      <c r="I92" s="430"/>
      <c r="J92" s="430"/>
      <c r="K92" s="430"/>
      <c r="L92" s="430"/>
      <c r="M92" s="430"/>
    </row>
    <row r="93" spans="1:13" x14ac:dyDescent="0.2">
      <c r="A93" s="87"/>
      <c r="B93" s="87"/>
      <c r="C93" s="87"/>
      <c r="D93" s="87"/>
      <c r="E93" s="87"/>
      <c r="F93" s="431"/>
      <c r="G93" s="431"/>
      <c r="H93" s="431"/>
      <c r="I93" s="431"/>
      <c r="J93" s="431"/>
      <c r="K93" s="431"/>
      <c r="L93" s="431"/>
      <c r="M93" s="431"/>
    </row>
    <row r="94" spans="1:13" x14ac:dyDescent="0.2">
      <c r="A94" s="86"/>
      <c r="B94" s="86"/>
      <c r="C94" s="86"/>
      <c r="D94" s="87"/>
      <c r="E94" s="87"/>
      <c r="F94" s="431"/>
      <c r="G94" s="431"/>
      <c r="H94" s="431"/>
      <c r="I94" s="431"/>
      <c r="J94" s="431"/>
      <c r="K94" s="431"/>
      <c r="L94" s="431"/>
      <c r="M94" s="431"/>
    </row>
    <row r="95" spans="1:13" ht="15" thickBot="1" x14ac:dyDescent="0.25">
      <c r="A95" s="89"/>
      <c r="B95" s="89"/>
      <c r="C95" s="89"/>
      <c r="D95" s="89"/>
      <c r="E95" s="89"/>
      <c r="F95" s="432"/>
      <c r="G95" s="432"/>
      <c r="H95" s="432"/>
      <c r="I95" s="432"/>
      <c r="J95" s="432"/>
      <c r="K95" s="432"/>
      <c r="L95" s="432"/>
      <c r="M95" s="432"/>
    </row>
    <row r="96" spans="1:13" ht="15.75" thickTop="1" thickBot="1" x14ac:dyDescent="0.25">
      <c r="A96" s="90" t="s">
        <v>141</v>
      </c>
      <c r="B96" s="90"/>
      <c r="C96" s="90"/>
      <c r="D96" s="91"/>
      <c r="E96" s="91"/>
      <c r="F96" s="425" t="e">
        <f>VLOOKUP('8PV'!$L$12,POPISY!$P$2:$R$5,2,FALSE)</f>
        <v>#N/A</v>
      </c>
      <c r="G96" s="425"/>
      <c r="H96" s="425"/>
      <c r="I96" s="91"/>
      <c r="J96" s="91"/>
      <c r="K96" s="91"/>
      <c r="L96" s="91"/>
      <c r="M96" s="91"/>
    </row>
    <row r="97" ht="15" hidden="1" thickTop="1" x14ac:dyDescent="0.2"/>
  </sheetData>
  <sheetProtection algorithmName="SHA-512" hashValue="cdauEnQZbqgaD9spR7gqVhQ/1ionPS1G2aQR27fwZSwO8TGHDKPCDx+sfoUWxVMh02h3We5El4dMHCymB0B4sw==" saltValue="uUyLB6AqlSGQH7X73Ar+dg==" spinCount="100000" sheet="1" objects="1" scenarios="1" formatCells="0" selectLockedCells="1"/>
  <mergeCells count="28">
    <mergeCell ref="B6:E13"/>
    <mergeCell ref="J20:M22"/>
    <mergeCell ref="J24:M26"/>
    <mergeCell ref="C34:G41"/>
    <mergeCell ref="A39:B40"/>
    <mergeCell ref="A14:I23"/>
    <mergeCell ref="A24:I32"/>
    <mergeCell ref="A42:C42"/>
    <mergeCell ref="A87:C87"/>
    <mergeCell ref="F87:M91"/>
    <mergeCell ref="F64:H64"/>
    <mergeCell ref="C66:G73"/>
    <mergeCell ref="A71:B72"/>
    <mergeCell ref="A74:C74"/>
    <mergeCell ref="F74:M74"/>
    <mergeCell ref="H82:J82"/>
    <mergeCell ref="F42:M42"/>
    <mergeCell ref="A43:J43"/>
    <mergeCell ref="H47:J47"/>
    <mergeCell ref="H50:J50"/>
    <mergeCell ref="F96:H96"/>
    <mergeCell ref="A55:C55"/>
    <mergeCell ref="F55:M59"/>
    <mergeCell ref="A60:C60"/>
    <mergeCell ref="F60:M63"/>
    <mergeCell ref="A92:C92"/>
    <mergeCell ref="F92:M95"/>
    <mergeCell ref="H79:J79"/>
  </mergeCells>
  <conditionalFormatting sqref="F55:M59">
    <cfRule type="expression" dxfId="95" priority="53" stopIfTrue="1">
      <formula>$B$41=1</formula>
    </cfRule>
    <cfRule type="expression" dxfId="94" priority="54">
      <formula>$J$44=""</formula>
    </cfRule>
    <cfRule type="expression" dxfId="93" priority="55">
      <formula>$J$44="nie"</formula>
    </cfRule>
  </conditionalFormatting>
  <conditionalFormatting sqref="F87:M91">
    <cfRule type="expression" dxfId="92" priority="37" stopIfTrue="1">
      <formula>$B$73=1</formula>
    </cfRule>
    <cfRule type="expression" dxfId="91" priority="38">
      <formula>$J$76=""</formula>
    </cfRule>
    <cfRule type="expression" dxfId="90" priority="39">
      <formula>$J$76="nie"</formula>
    </cfRule>
  </conditionalFormatting>
  <conditionalFormatting sqref="A43:L54">
    <cfRule type="expression" dxfId="89" priority="18" stopIfTrue="1">
      <formula>$B$41=1</formula>
    </cfRule>
  </conditionalFormatting>
  <conditionalFormatting sqref="A45:L45">
    <cfRule type="expression" dxfId="88" priority="36">
      <formula>$M$44=0</formula>
    </cfRule>
  </conditionalFormatting>
  <conditionalFormatting sqref="L46 A46:J46">
    <cfRule type="expression" dxfId="87" priority="35">
      <formula>$M$45=0</formula>
    </cfRule>
  </conditionalFormatting>
  <conditionalFormatting sqref="A47:G47">
    <cfRule type="expression" dxfId="86" priority="30" stopIfTrue="1">
      <formula>$J$44="nie"</formula>
    </cfRule>
    <cfRule type="expression" dxfId="85" priority="34">
      <formula>$J$46="áno"</formula>
    </cfRule>
  </conditionalFormatting>
  <conditionalFormatting sqref="H47:J47">
    <cfRule type="expression" dxfId="84" priority="29" stopIfTrue="1">
      <formula>$J$44="nie"</formula>
    </cfRule>
    <cfRule type="expression" dxfId="83" priority="33">
      <formula>$J$46="áno"</formula>
    </cfRule>
  </conditionalFormatting>
  <conditionalFormatting sqref="A48:J48">
    <cfRule type="expression" dxfId="82" priority="32">
      <formula>$J$44="áno"</formula>
    </cfRule>
  </conditionalFormatting>
  <conditionalFormatting sqref="K48">
    <cfRule type="expression" dxfId="81" priority="31">
      <formula>$J$44="áno"</formula>
    </cfRule>
  </conditionalFormatting>
  <conditionalFormatting sqref="I49">
    <cfRule type="expression" dxfId="80" priority="28">
      <formula>$K$48="áno"</formula>
    </cfRule>
  </conditionalFormatting>
  <conditionalFormatting sqref="A49:H49">
    <cfRule type="expression" dxfId="79" priority="27">
      <formula>$K$48="áno"</formula>
    </cfRule>
  </conditionalFormatting>
  <conditionalFormatting sqref="A50:G50">
    <cfRule type="expression" dxfId="78" priority="26">
      <formula>$I$49="áno"</formula>
    </cfRule>
  </conditionalFormatting>
  <conditionalFormatting sqref="H50:J50">
    <cfRule type="expression" dxfId="77" priority="25">
      <formula>$I$49="áno"</formula>
    </cfRule>
  </conditionalFormatting>
  <conditionalFormatting sqref="A52:L52">
    <cfRule type="expression" dxfId="76" priority="24">
      <formula>$J$51="áno"</formula>
    </cfRule>
  </conditionalFormatting>
  <conditionalFormatting sqref="H53:I53">
    <cfRule type="expression" dxfId="75" priority="23">
      <formula>$J$51="áno"</formula>
    </cfRule>
  </conditionalFormatting>
  <conditionalFormatting sqref="J53">
    <cfRule type="expression" dxfId="74" priority="22">
      <formula>$J$51="áno"</formula>
    </cfRule>
  </conditionalFormatting>
  <conditionalFormatting sqref="J51">
    <cfRule type="expression" dxfId="73" priority="21">
      <formula>$J$44="áno"</formula>
    </cfRule>
  </conditionalFormatting>
  <conditionalFormatting sqref="A51:I51">
    <cfRule type="expression" dxfId="72" priority="20">
      <formula>$J$44="áno"</formula>
    </cfRule>
  </conditionalFormatting>
  <conditionalFormatting sqref="A53">
    <cfRule type="expression" dxfId="71" priority="19">
      <formula>$J$51="áno"</formula>
    </cfRule>
  </conditionalFormatting>
  <conditionalFormatting sqref="A75:L86">
    <cfRule type="expression" dxfId="70" priority="1" stopIfTrue="1">
      <formula>$B$73=1</formula>
    </cfRule>
  </conditionalFormatting>
  <conditionalFormatting sqref="A77:L77">
    <cfRule type="expression" dxfId="69" priority="16">
      <formula>$M$76=0</formula>
    </cfRule>
  </conditionalFormatting>
  <conditionalFormatting sqref="L78 A78:J78">
    <cfRule type="expression" dxfId="68" priority="15">
      <formula>$M$77=0</formula>
    </cfRule>
  </conditionalFormatting>
  <conditionalFormatting sqref="A79:G79">
    <cfRule type="expression" dxfId="67" priority="11" stopIfTrue="1">
      <formula>$J$76="nie"</formula>
    </cfRule>
    <cfRule type="expression" dxfId="66" priority="17">
      <formula>$J$78="áno"</formula>
    </cfRule>
  </conditionalFormatting>
  <conditionalFormatting sqref="H79:J79">
    <cfRule type="expression" dxfId="65" priority="10" stopIfTrue="1">
      <formula>$J$75="nie"</formula>
    </cfRule>
    <cfRule type="expression" dxfId="64" priority="14">
      <formula>$J$78="áno"</formula>
    </cfRule>
  </conditionalFormatting>
  <conditionalFormatting sqref="A80:I80">
    <cfRule type="expression" dxfId="63" priority="13">
      <formula>$J$76="áno"</formula>
    </cfRule>
  </conditionalFormatting>
  <conditionalFormatting sqref="J80">
    <cfRule type="expression" dxfId="62" priority="12">
      <formula>$J$76="áno"</formula>
    </cfRule>
  </conditionalFormatting>
  <conditionalFormatting sqref="J81">
    <cfRule type="expression" dxfId="61" priority="9">
      <formula>$J$80="áno"</formula>
    </cfRule>
  </conditionalFormatting>
  <conditionalFormatting sqref="A81:F81 H81:I81">
    <cfRule type="expression" dxfId="60" priority="8">
      <formula>$J$80="áno"</formula>
    </cfRule>
  </conditionalFormatting>
  <conditionalFormatting sqref="A82:G82">
    <cfRule type="expression" dxfId="59" priority="7">
      <formula>$J$81="áno"</formula>
    </cfRule>
  </conditionalFormatting>
  <conditionalFormatting sqref="H82:J82">
    <cfRule type="expression" dxfId="58" priority="6">
      <formula>$J$81="áno"</formula>
    </cfRule>
  </conditionalFormatting>
  <conditionalFormatting sqref="A84:L84 A85:I85">
    <cfRule type="expression" dxfId="57" priority="5">
      <formula>$J$83="áno"</formula>
    </cfRule>
  </conditionalFormatting>
  <conditionalFormatting sqref="J85">
    <cfRule type="expression" dxfId="56" priority="4">
      <formula>$J$83="áno"</formula>
    </cfRule>
  </conditionalFormatting>
  <conditionalFormatting sqref="J83">
    <cfRule type="expression" dxfId="55" priority="3">
      <formula>$J$76="áno"</formula>
    </cfRule>
  </conditionalFormatting>
  <conditionalFormatting sqref="A83:I83">
    <cfRule type="expression" dxfId="54" priority="2">
      <formula>$J$76="áno"</formula>
    </cfRule>
  </conditionalFormatting>
  <hyperlinks>
    <hyperlink ref="J20:M22" location="'8SPOLOCNOSTVYSLEDKY'!H44" tooltip="Klik na subkritérium" display="8.1 Meranie vnímania" xr:uid="{C2F9803C-2804-4A1C-A033-7F1E8B4BD3C0}"/>
    <hyperlink ref="J24:M26" location="'8SPOLOCNOSTVYSLEDKY'!H76" tooltip="Klik na subkritérium" display="8.2 Meranie výkonnosti" xr:uid="{F54FC3CE-7625-4C8F-ADE5-1118F524692C}"/>
  </hyperlinks>
  <printOptions horizontalCentered="1" verticalCentered="1"/>
  <pageMargins left="0.7" right="0.7" top="0.75" bottom="0.75" header="0.3" footer="0.3"/>
  <pageSetup paperSize="9" fitToWidth="0" fitToHeight="0" orientation="landscape" r:id="rId1"/>
  <headerFooter>
    <oddHeader>&amp;C&amp;K00-038Kritérium 7 - Výsledky vo vzťahu
k spoločenskej zodpovednosti</oddHeader>
    <oddFooter>&amp;C&amp;K00-048EASY CAF Tool</oddFooter>
  </headerFooter>
  <ignoredErrors>
    <ignoredError sqref="B41 B73" evalError="1"/>
    <ignoredError sqref="F55 F87"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9450D2C-9192-4255-B2E0-DBA0FC972F54}">
          <x14:formula1>
            <xm:f>POPISY!$B$2:$B$6</xm:f>
          </x14:formula1>
          <xm:sqref>D59:E59 D91:E91</xm:sqref>
        </x14:dataValidation>
        <x14:dataValidation type="list" allowBlank="1" showInputMessage="1" showErrorMessage="1" xr:uid="{0379B66A-2369-41A4-B5E1-282A98B3339E}">
          <x14:formula1>
            <xm:f>POPISY!$F$2:$F$6</xm:f>
          </x14:formula1>
          <xm:sqref>D62:E62 D94:E94</xm:sqref>
        </x14:dataValidation>
        <x14:dataValidation type="list" allowBlank="1" showInputMessage="1" showErrorMessage="1" errorTitle="Nesprávny typ odpovede" error="Prípustná odpoveď je áno/nie" promptTitle="Výber odpovede" prompt="Prosím, vyberte príslušnú odpoveď" xr:uid="{05C846B1-8454-4306-AF68-45789589AC5A}">
          <x14:formula1>
            <xm:f>POPISY!$L$2:$L$3</xm:f>
          </x14:formula1>
          <xm:sqref>J51 I49 J44:J46 J53 K48 J83 J80:J81 J76:J78 J85</xm:sqref>
        </x14:dataValidation>
        <x14:dataValidation type="list" allowBlank="1" showInputMessage="1" showErrorMessage="1" xr:uid="{1A1AD23F-C6D6-4D00-97B0-925C15E14990}">
          <x14:formula1>
            <xm:f>POPISY!$W$2:$W$4</xm:f>
          </x14:formula1>
          <xm:sqref>H47 H79</xm:sqref>
        </x14:dataValidation>
        <x14:dataValidation type="list" allowBlank="1" showInputMessage="1" showErrorMessage="1" xr:uid="{BAA064B0-670D-4F92-ABC1-59FA5A37ED3B}">
          <x14:formula1>
            <xm:f>POPISY!$U$2:$U$4</xm:f>
          </x14:formula1>
          <xm:sqref>H50 H82</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937B-8718-4721-86A0-9622BA4AE8F3}">
  <dimension ref="A1:O97"/>
  <sheetViews>
    <sheetView showGridLines="0" view="pageLayout" zoomScaleNormal="130" zoomScaleSheetLayoutView="115" workbookViewId="0"/>
  </sheetViews>
  <sheetFormatPr defaultColWidth="0" defaultRowHeight="14.25" zeroHeight="1" x14ac:dyDescent="0.2"/>
  <cols>
    <col min="1" max="13" width="9" style="27" customWidth="1"/>
    <col min="14" max="14" width="6" style="27" customWidth="1"/>
    <col min="15" max="15" width="47" style="27" hidden="1" customWidth="1"/>
    <col min="16" max="16384" width="1.75" style="27" hidden="1"/>
  </cols>
  <sheetData>
    <row r="1" spans="1:8" x14ac:dyDescent="0.2">
      <c r="A1" s="48"/>
    </row>
    <row r="2" spans="1:8" x14ac:dyDescent="0.2">
      <c r="A2" s="48"/>
    </row>
    <row r="3" spans="1:8" x14ac:dyDescent="0.2">
      <c r="A3" s="48"/>
    </row>
    <row r="4" spans="1:8" x14ac:dyDescent="0.2">
      <c r="A4" s="48"/>
    </row>
    <row r="5" spans="1:8" x14ac:dyDescent="0.2">
      <c r="A5" s="48"/>
    </row>
    <row r="6" spans="1:8" x14ac:dyDescent="0.2">
      <c r="A6" s="48"/>
      <c r="B6" s="419" t="s">
        <v>127</v>
      </c>
      <c r="C6" s="419"/>
      <c r="D6" s="419"/>
      <c r="E6" s="419"/>
    </row>
    <row r="7" spans="1:8" x14ac:dyDescent="0.2">
      <c r="B7" s="419"/>
      <c r="C7" s="419"/>
      <c r="D7" s="419"/>
      <c r="E7" s="419"/>
    </row>
    <row r="8" spans="1:8" ht="14.25" customHeight="1" x14ac:dyDescent="0.2">
      <c r="B8" s="419"/>
      <c r="C8" s="419"/>
      <c r="D8" s="419"/>
      <c r="E8" s="419"/>
    </row>
    <row r="9" spans="1:8" ht="34.5" customHeight="1" x14ac:dyDescent="0.2">
      <c r="B9" s="419"/>
      <c r="C9" s="419"/>
      <c r="D9" s="419"/>
      <c r="E9" s="419"/>
    </row>
    <row r="10" spans="1:8" ht="14.25" customHeight="1" x14ac:dyDescent="0.2">
      <c r="B10" s="419"/>
      <c r="C10" s="419"/>
      <c r="D10" s="419"/>
      <c r="E10" s="419"/>
    </row>
    <row r="11" spans="1:8" ht="14.25" customHeight="1" x14ac:dyDescent="0.2">
      <c r="B11" s="419"/>
      <c r="C11" s="419"/>
      <c r="D11" s="419"/>
      <c r="E11" s="419"/>
    </row>
    <row r="12" spans="1:8" ht="14.25" customHeight="1" x14ac:dyDescent="0.2">
      <c r="B12" s="419"/>
      <c r="C12" s="419"/>
      <c r="D12" s="419"/>
      <c r="E12" s="419"/>
    </row>
    <row r="13" spans="1:8" ht="14.25" customHeight="1" x14ac:dyDescent="0.2">
      <c r="B13" s="419"/>
      <c r="C13" s="419"/>
      <c r="D13" s="419"/>
      <c r="E13" s="419"/>
    </row>
    <row r="14" spans="1:8" x14ac:dyDescent="0.2"/>
    <row r="15" spans="1:8" ht="14.25" customHeight="1" x14ac:dyDescent="0.2">
      <c r="A15" s="420" t="s">
        <v>39</v>
      </c>
      <c r="B15" s="420"/>
      <c r="C15" s="420"/>
      <c r="D15" s="420"/>
      <c r="E15" s="420"/>
      <c r="F15" s="420"/>
      <c r="G15" s="420"/>
      <c r="H15" s="420"/>
    </row>
    <row r="16" spans="1:8" ht="15" customHeight="1" x14ac:dyDescent="0.2">
      <c r="A16" s="420"/>
      <c r="B16" s="420"/>
      <c r="C16" s="420"/>
      <c r="D16" s="420"/>
      <c r="E16" s="420"/>
      <c r="F16" s="420"/>
      <c r="G16" s="420"/>
      <c r="H16" s="420"/>
    </row>
    <row r="17" spans="1:13" ht="14.25" customHeight="1" x14ac:dyDescent="0.2">
      <c r="A17" s="420"/>
      <c r="B17" s="420"/>
      <c r="C17" s="420"/>
      <c r="D17" s="420"/>
      <c r="E17" s="420"/>
      <c r="F17" s="420"/>
      <c r="G17" s="420"/>
      <c r="H17" s="420"/>
    </row>
    <row r="18" spans="1:13" ht="14.25" customHeight="1" x14ac:dyDescent="0.2">
      <c r="A18" s="420"/>
      <c r="B18" s="420"/>
      <c r="C18" s="420"/>
      <c r="D18" s="420"/>
      <c r="E18" s="420"/>
      <c r="F18" s="420"/>
      <c r="G18" s="420"/>
      <c r="H18" s="420"/>
    </row>
    <row r="19" spans="1:13" x14ac:dyDescent="0.2">
      <c r="A19" s="420"/>
      <c r="B19" s="420"/>
      <c r="C19" s="420"/>
      <c r="D19" s="420"/>
      <c r="E19" s="420"/>
      <c r="F19" s="420"/>
      <c r="G19" s="420"/>
      <c r="H19" s="420"/>
      <c r="J19" s="48"/>
      <c r="K19" s="48"/>
      <c r="L19" s="48"/>
      <c r="M19" s="48"/>
    </row>
    <row r="20" spans="1:13" ht="14.25" customHeight="1" x14ac:dyDescent="0.2">
      <c r="A20" s="420"/>
      <c r="B20" s="420"/>
      <c r="C20" s="420"/>
      <c r="D20" s="420"/>
      <c r="E20" s="420"/>
      <c r="F20" s="420"/>
      <c r="G20" s="420"/>
      <c r="H20" s="420"/>
      <c r="J20" s="415" t="s">
        <v>57</v>
      </c>
      <c r="K20" s="415"/>
      <c r="L20" s="415"/>
      <c r="M20" s="415"/>
    </row>
    <row r="21" spans="1:13" ht="14.25" customHeight="1" x14ac:dyDescent="0.2">
      <c r="A21" s="420"/>
      <c r="B21" s="420"/>
      <c r="C21" s="420"/>
      <c r="D21" s="420"/>
      <c r="E21" s="420"/>
      <c r="F21" s="420"/>
      <c r="G21" s="420"/>
      <c r="H21" s="420"/>
      <c r="J21" s="415"/>
      <c r="K21" s="415"/>
      <c r="L21" s="415"/>
      <c r="M21" s="415"/>
    </row>
    <row r="22" spans="1:13" ht="14.25" customHeight="1" x14ac:dyDescent="0.2">
      <c r="A22" s="420" t="s">
        <v>537</v>
      </c>
      <c r="B22" s="420"/>
      <c r="C22" s="420"/>
      <c r="D22" s="420"/>
      <c r="E22" s="420"/>
      <c r="F22" s="420"/>
      <c r="G22" s="420"/>
      <c r="H22" s="420"/>
      <c r="J22" s="415"/>
      <c r="K22" s="415"/>
      <c r="L22" s="415"/>
      <c r="M22" s="415"/>
    </row>
    <row r="23" spans="1:13" ht="14.25" customHeight="1" x14ac:dyDescent="0.2">
      <c r="A23" s="420"/>
      <c r="B23" s="420"/>
      <c r="C23" s="420"/>
      <c r="D23" s="420"/>
      <c r="E23" s="420"/>
      <c r="F23" s="420"/>
      <c r="G23" s="420"/>
      <c r="H23" s="420"/>
      <c r="J23" s="48"/>
      <c r="K23" s="48"/>
      <c r="L23" s="48"/>
      <c r="M23" s="48"/>
    </row>
    <row r="24" spans="1:13" ht="14.25" customHeight="1" x14ac:dyDescent="0.2">
      <c r="A24" s="420"/>
      <c r="B24" s="420"/>
      <c r="C24" s="420"/>
      <c r="D24" s="420"/>
      <c r="E24" s="420"/>
      <c r="F24" s="420"/>
      <c r="G24" s="420"/>
      <c r="H24" s="420"/>
      <c r="J24" s="415" t="s">
        <v>65</v>
      </c>
      <c r="K24" s="415"/>
      <c r="L24" s="415"/>
      <c r="M24" s="415"/>
    </row>
    <row r="25" spans="1:13" ht="14.25" customHeight="1" x14ac:dyDescent="0.2">
      <c r="A25" s="420"/>
      <c r="B25" s="420"/>
      <c r="C25" s="420"/>
      <c r="D25" s="420"/>
      <c r="E25" s="420"/>
      <c r="F25" s="420"/>
      <c r="G25" s="420"/>
      <c r="H25" s="420"/>
      <c r="J25" s="415"/>
      <c r="K25" s="415"/>
      <c r="L25" s="415"/>
      <c r="M25" s="415"/>
    </row>
    <row r="26" spans="1:13" ht="14.25" customHeight="1" x14ac:dyDescent="0.2">
      <c r="A26" s="420"/>
      <c r="B26" s="420"/>
      <c r="C26" s="420"/>
      <c r="D26" s="420"/>
      <c r="E26" s="420"/>
      <c r="F26" s="420"/>
      <c r="G26" s="420"/>
      <c r="H26" s="420"/>
      <c r="J26" s="415"/>
      <c r="K26" s="415"/>
      <c r="L26" s="415"/>
      <c r="M26" s="415"/>
    </row>
    <row r="27" spans="1:13" ht="14.25" customHeight="1" x14ac:dyDescent="0.2">
      <c r="A27" s="420"/>
      <c r="B27" s="420"/>
      <c r="C27" s="420"/>
      <c r="D27" s="420"/>
      <c r="E27" s="420"/>
      <c r="F27" s="420"/>
      <c r="G27" s="420"/>
      <c r="H27" s="420"/>
      <c r="J27" s="68"/>
      <c r="K27" s="68"/>
      <c r="L27" s="68"/>
      <c r="M27" s="68"/>
    </row>
    <row r="28" spans="1:13" ht="14.25" customHeight="1" x14ac:dyDescent="0.2">
      <c r="A28" s="420"/>
      <c r="B28" s="420"/>
      <c r="C28" s="420"/>
      <c r="D28" s="420"/>
      <c r="E28" s="420"/>
      <c r="F28" s="420"/>
      <c r="G28" s="420"/>
      <c r="H28" s="420"/>
      <c r="J28" s="68"/>
      <c r="K28" s="68"/>
      <c r="L28" s="68"/>
      <c r="M28" s="68"/>
    </row>
    <row r="29" spans="1:13" ht="14.25" customHeight="1" x14ac:dyDescent="0.2">
      <c r="A29" s="420"/>
      <c r="B29" s="420"/>
      <c r="C29" s="420"/>
      <c r="D29" s="420"/>
      <c r="E29" s="420"/>
      <c r="F29" s="420"/>
      <c r="G29" s="420"/>
      <c r="H29" s="420"/>
      <c r="J29" s="68"/>
      <c r="K29" s="68"/>
      <c r="L29" s="68"/>
      <c r="M29" s="68"/>
    </row>
    <row r="30" spans="1:13" ht="14.25" customHeight="1" x14ac:dyDescent="0.2">
      <c r="A30" s="420"/>
      <c r="B30" s="420"/>
      <c r="C30" s="420"/>
      <c r="D30" s="420"/>
      <c r="E30" s="420"/>
      <c r="F30" s="420"/>
      <c r="G30" s="420"/>
      <c r="H30" s="420"/>
      <c r="J30" s="68"/>
      <c r="K30" s="68"/>
      <c r="L30" s="68"/>
      <c r="M30" s="68"/>
    </row>
    <row r="31" spans="1:13" ht="14.25" customHeight="1" x14ac:dyDescent="0.2">
      <c r="A31" s="420"/>
      <c r="B31" s="420"/>
      <c r="C31" s="420"/>
      <c r="D31" s="420"/>
      <c r="E31" s="420"/>
      <c r="F31" s="420"/>
      <c r="G31" s="420"/>
      <c r="H31" s="420"/>
      <c r="J31" s="42"/>
      <c r="K31" s="42"/>
      <c r="L31" s="42"/>
      <c r="M31" s="42"/>
    </row>
    <row r="32" spans="1:13" x14ac:dyDescent="0.2"/>
    <row r="33" spans="1:13" x14ac:dyDescent="0.2"/>
    <row r="34" spans="1:13" x14ac:dyDescent="0.2">
      <c r="C34" s="397" t="s">
        <v>56</v>
      </c>
      <c r="D34" s="398"/>
      <c r="E34" s="398"/>
      <c r="F34" s="398"/>
      <c r="G34" s="398"/>
    </row>
    <row r="35" spans="1:13" x14ac:dyDescent="0.2">
      <c r="C35" s="399"/>
      <c r="D35" s="400"/>
      <c r="E35" s="400"/>
      <c r="F35" s="400"/>
      <c r="G35" s="400"/>
    </row>
    <row r="36" spans="1:13" x14ac:dyDescent="0.2">
      <c r="C36" s="399"/>
      <c r="D36" s="400"/>
      <c r="E36" s="400"/>
      <c r="F36" s="400"/>
      <c r="G36" s="400"/>
    </row>
    <row r="37" spans="1:13" ht="14.25" customHeight="1" x14ac:dyDescent="0.2">
      <c r="C37" s="399"/>
      <c r="D37" s="400"/>
      <c r="E37" s="400"/>
      <c r="F37" s="400"/>
      <c r="G37" s="400"/>
    </row>
    <row r="38" spans="1:13" ht="14.25" customHeight="1" x14ac:dyDescent="0.2">
      <c r="C38" s="399"/>
      <c r="D38" s="400"/>
      <c r="E38" s="400"/>
      <c r="F38" s="400"/>
      <c r="G38" s="400"/>
    </row>
    <row r="39" spans="1:13" ht="14.25" customHeight="1" x14ac:dyDescent="0.2">
      <c r="A39" s="403">
        <v>9.1</v>
      </c>
      <c r="B39" s="404"/>
      <c r="C39" s="400"/>
      <c r="D39" s="400"/>
      <c r="E39" s="400"/>
      <c r="F39" s="400"/>
      <c r="G39" s="400"/>
    </row>
    <row r="40" spans="1:13" ht="14.25" customHeight="1" x14ac:dyDescent="0.2">
      <c r="A40" s="405"/>
      <c r="B40" s="406"/>
      <c r="C40" s="400"/>
      <c r="D40" s="400"/>
      <c r="E40" s="400"/>
      <c r="F40" s="400"/>
      <c r="G40" s="400"/>
    </row>
    <row r="41" spans="1:13" ht="35.25" thickBot="1" x14ac:dyDescent="0.5">
      <c r="A41" s="69" t="e">
        <f>IF(B41=1,1,1-M54)</f>
        <v>#N/A</v>
      </c>
      <c r="B41" s="70" t="e">
        <f>VLOOKUP('8PV'!L10,Table6[],3,FALSE)</f>
        <v>#N/A</v>
      </c>
      <c r="C41" s="401"/>
      <c r="D41" s="402"/>
      <c r="E41" s="402"/>
      <c r="F41" s="402"/>
      <c r="G41" s="402"/>
      <c r="H41" s="33"/>
      <c r="I41" s="33"/>
      <c r="J41" s="33"/>
    </row>
    <row r="42" spans="1:13" ht="15" thickTop="1" x14ac:dyDescent="0.2">
      <c r="A42" s="376" t="s">
        <v>169</v>
      </c>
      <c r="B42" s="376"/>
      <c r="C42" s="376"/>
      <c r="D42" s="34"/>
      <c r="E42" s="34"/>
      <c r="F42" s="433" t="e">
        <f>IF(B41=1,"Hodnotenie sa nerealizuje. Môžete navrhnúť zlepšovacie akcie.","")</f>
        <v>#N/A</v>
      </c>
      <c r="G42" s="433"/>
      <c r="H42" s="433"/>
      <c r="I42" s="433"/>
      <c r="J42" s="433"/>
      <c r="K42" s="433"/>
      <c r="L42" s="433"/>
      <c r="M42" s="433"/>
    </row>
    <row r="43" spans="1:13" ht="14.25" customHeight="1" x14ac:dyDescent="0.2">
      <c r="A43" s="71" t="s">
        <v>538</v>
      </c>
      <c r="B43" s="71"/>
      <c r="C43" s="71"/>
      <c r="D43" s="71"/>
      <c r="E43" s="71"/>
      <c r="F43" s="71"/>
      <c r="G43" s="71"/>
      <c r="H43" s="71"/>
      <c r="I43" s="71"/>
      <c r="J43" s="71"/>
      <c r="M43" s="94"/>
    </row>
    <row r="44" spans="1:13" x14ac:dyDescent="0.2">
      <c r="A44" s="71" t="s">
        <v>539</v>
      </c>
      <c r="B44" s="71"/>
      <c r="C44" s="71"/>
      <c r="D44" s="71"/>
      <c r="E44" s="185" t="s">
        <v>189</v>
      </c>
      <c r="F44" s="185"/>
      <c r="G44" s="185"/>
      <c r="H44" s="72" t="s">
        <v>62</v>
      </c>
      <c r="I44" s="30" t="s">
        <v>58</v>
      </c>
      <c r="J44" s="100"/>
      <c r="K44" s="73"/>
      <c r="L44" s="73"/>
      <c r="M44" s="74">
        <f>IF(J44="áno",10,0)</f>
        <v>0</v>
      </c>
    </row>
    <row r="45" spans="1:13" x14ac:dyDescent="0.2">
      <c r="A45" s="71" t="s">
        <v>201</v>
      </c>
      <c r="B45" s="73"/>
      <c r="C45" s="73"/>
      <c r="D45" s="73"/>
      <c r="E45" s="73"/>
      <c r="F45" s="73"/>
      <c r="G45" s="73"/>
      <c r="H45" s="75" t="s">
        <v>62</v>
      </c>
      <c r="I45" s="30" t="s">
        <v>58</v>
      </c>
      <c r="J45" s="100"/>
      <c r="K45" s="73"/>
      <c r="L45" s="73"/>
      <c r="M45" s="74">
        <f>IF(M44=0,0,IF(J45="áno",5,0))</f>
        <v>0</v>
      </c>
    </row>
    <row r="46" spans="1:13" x14ac:dyDescent="0.2">
      <c r="A46" s="71" t="s">
        <v>202</v>
      </c>
      <c r="B46" s="71"/>
      <c r="C46" s="71"/>
      <c r="D46" s="71"/>
      <c r="E46" s="71"/>
      <c r="F46" s="71"/>
      <c r="G46" s="71"/>
      <c r="H46" s="75" t="s">
        <v>62</v>
      </c>
      <c r="I46" s="30" t="s">
        <v>58</v>
      </c>
      <c r="J46" s="100"/>
      <c r="L46" s="73"/>
      <c r="M46" s="74">
        <f>IF(M45=0,0,IF(J46="áno",0,0))</f>
        <v>0</v>
      </c>
    </row>
    <row r="47" spans="1:13" ht="14.25" customHeight="1" x14ac:dyDescent="0.2">
      <c r="A47" s="76" t="s">
        <v>180</v>
      </c>
      <c r="B47" s="77"/>
      <c r="C47" s="77"/>
      <c r="D47" s="77"/>
      <c r="E47" s="77"/>
      <c r="F47" s="78" t="s">
        <v>62</v>
      </c>
      <c r="G47" s="79" t="s">
        <v>58</v>
      </c>
      <c r="H47" s="436"/>
      <c r="I47" s="436"/>
      <c r="J47" s="436"/>
      <c r="M47" s="74">
        <f>IF(J46="nie",0,IF(H47="",0,VLOOKUP(H47,POPISY!W2:X4,2,FALSE)))</f>
        <v>0</v>
      </c>
    </row>
    <row r="48" spans="1:13" ht="14.25" customHeight="1" x14ac:dyDescent="0.2">
      <c r="A48" s="97" t="s">
        <v>540</v>
      </c>
      <c r="B48" s="31"/>
      <c r="C48" s="31"/>
      <c r="D48" s="31"/>
      <c r="E48" s="31"/>
      <c r="F48" s="31"/>
      <c r="G48" s="31"/>
      <c r="H48" s="31"/>
      <c r="I48" s="98" t="s">
        <v>62</v>
      </c>
      <c r="J48" s="79" t="s">
        <v>58</v>
      </c>
      <c r="K48" s="99"/>
      <c r="L48" s="31"/>
      <c r="M48" s="74">
        <f>IF(J46="nie",0,IF(K48="áno",5,0))</f>
        <v>0</v>
      </c>
    </row>
    <row r="49" spans="1:13" ht="14.25" customHeight="1" x14ac:dyDescent="0.2">
      <c r="A49" s="97" t="s">
        <v>203</v>
      </c>
      <c r="B49" s="31"/>
      <c r="C49" s="31"/>
      <c r="D49" s="31"/>
      <c r="E49" s="31"/>
      <c r="F49" s="31"/>
      <c r="G49" s="78" t="s">
        <v>62</v>
      </c>
      <c r="H49" s="79" t="s">
        <v>58</v>
      </c>
      <c r="I49" s="99"/>
      <c r="M49" s="74">
        <f>IF(M48=0,0,IF(J49="áno",0,0))</f>
        <v>0</v>
      </c>
    </row>
    <row r="50" spans="1:13" ht="14.25" customHeight="1" x14ac:dyDescent="0.2">
      <c r="A50" s="76" t="s">
        <v>173</v>
      </c>
      <c r="B50" s="77"/>
      <c r="C50" s="77"/>
      <c r="D50" s="77"/>
      <c r="E50" s="77"/>
      <c r="F50" s="78" t="s">
        <v>62</v>
      </c>
      <c r="G50" s="79" t="s">
        <v>58</v>
      </c>
      <c r="H50" s="436"/>
      <c r="I50" s="436"/>
      <c r="J50" s="436"/>
      <c r="M50" s="74">
        <f>IF(H50="",0,VLOOKUP(H50,POPISY!U1:V4,2,FALSE))</f>
        <v>0</v>
      </c>
    </row>
    <row r="51" spans="1:13" x14ac:dyDescent="0.2">
      <c r="A51" s="76" t="s">
        <v>204</v>
      </c>
      <c r="B51" s="77"/>
      <c r="C51" s="77"/>
      <c r="D51" s="77"/>
      <c r="E51" s="77"/>
      <c r="F51" s="77"/>
      <c r="G51" s="77"/>
      <c r="H51" s="78" t="s">
        <v>62</v>
      </c>
      <c r="I51" s="79" t="s">
        <v>58</v>
      </c>
      <c r="J51" s="99"/>
      <c r="K51" s="73"/>
      <c r="L51" s="73"/>
      <c r="M51" s="74">
        <f>IF(M44=0,0,IF(J51="áno",5,0))</f>
        <v>0</v>
      </c>
    </row>
    <row r="52" spans="1:13" ht="14.25" customHeight="1" x14ac:dyDescent="0.2">
      <c r="A52" s="76" t="s">
        <v>205</v>
      </c>
      <c r="B52" s="77"/>
      <c r="C52" s="77"/>
      <c r="D52" s="77"/>
      <c r="E52" s="77"/>
      <c r="F52" s="77"/>
      <c r="G52" s="77"/>
      <c r="H52" s="77"/>
      <c r="I52" s="77"/>
      <c r="J52" s="31"/>
      <c r="K52" s="31"/>
      <c r="L52" s="31"/>
      <c r="M52" s="74">
        <f>IF(I49="áno",IF(J46="áno",5,0),0)</f>
        <v>0</v>
      </c>
    </row>
    <row r="53" spans="1:13" ht="14.25" customHeight="1" x14ac:dyDescent="0.2">
      <c r="A53" s="76" t="s">
        <v>197</v>
      </c>
      <c r="B53" s="73"/>
      <c r="C53" s="73"/>
      <c r="D53" s="73"/>
      <c r="E53" s="73"/>
      <c r="F53" s="73"/>
      <c r="G53" s="73"/>
      <c r="H53" s="78" t="s">
        <v>62</v>
      </c>
      <c r="I53" s="79" t="s">
        <v>58</v>
      </c>
      <c r="J53" s="99"/>
      <c r="K53"/>
      <c r="M53" s="74">
        <f>IF(M44=0,0,IF(J53="áno",10,0))</f>
        <v>0</v>
      </c>
    </row>
    <row r="54" spans="1:13" ht="14.25" customHeight="1" thickBot="1" x14ac:dyDescent="0.25">
      <c r="M54" s="82">
        <f>SUM(M44:M53)/100</f>
        <v>0</v>
      </c>
    </row>
    <row r="55" spans="1:13" ht="15" thickTop="1" x14ac:dyDescent="0.2">
      <c r="A55" s="376" t="s">
        <v>63</v>
      </c>
      <c r="B55" s="376"/>
      <c r="C55" s="376"/>
      <c r="D55" s="83"/>
      <c r="E55" s="84"/>
      <c r="F55" s="427" t="e">
        <f>IF(J44="nie","Neuvádzajú sa.",IF(B41=1,"Neuvádzajú sa, prislúchajúci princíp výnimočnosti hodnotený nulou.",""))</f>
        <v>#N/A</v>
      </c>
      <c r="G55" s="427"/>
      <c r="H55" s="427"/>
      <c r="I55" s="427"/>
      <c r="J55" s="427"/>
      <c r="K55" s="427"/>
      <c r="L55" s="427"/>
      <c r="M55" s="427"/>
    </row>
    <row r="56" spans="1:13" ht="14.25" customHeight="1" x14ac:dyDescent="0.2">
      <c r="A56" s="85"/>
      <c r="B56" s="85"/>
      <c r="C56" s="85"/>
      <c r="D56" s="85"/>
      <c r="E56" s="85"/>
      <c r="F56" s="428"/>
      <c r="G56" s="428"/>
      <c r="H56" s="428"/>
      <c r="I56" s="428"/>
      <c r="J56" s="428"/>
      <c r="K56" s="428"/>
      <c r="L56" s="428"/>
      <c r="M56" s="428"/>
    </row>
    <row r="57" spans="1:13" ht="14.25" customHeight="1" x14ac:dyDescent="0.2">
      <c r="A57" s="85"/>
      <c r="B57" s="85"/>
      <c r="C57" s="85"/>
      <c r="D57" s="85"/>
      <c r="E57" s="85"/>
      <c r="F57" s="428"/>
      <c r="G57" s="428"/>
      <c r="H57" s="428"/>
      <c r="I57" s="428"/>
      <c r="J57" s="428"/>
      <c r="K57" s="428"/>
      <c r="L57" s="428"/>
      <c r="M57" s="428"/>
    </row>
    <row r="58" spans="1:13" ht="14.25" customHeight="1" x14ac:dyDescent="0.2">
      <c r="A58" s="86"/>
      <c r="B58" s="86"/>
      <c r="C58" s="87"/>
      <c r="D58" s="87"/>
      <c r="E58" s="87"/>
      <c r="F58" s="428"/>
      <c r="G58" s="428"/>
      <c r="H58" s="428"/>
      <c r="I58" s="428"/>
      <c r="J58" s="428"/>
      <c r="K58" s="428"/>
      <c r="L58" s="428"/>
      <c r="M58" s="428"/>
    </row>
    <row r="59" spans="1:13" ht="15" thickBot="1" x14ac:dyDescent="0.25">
      <c r="A59" s="88"/>
      <c r="B59" s="88"/>
      <c r="C59" s="89"/>
      <c r="D59" s="89"/>
      <c r="E59" s="89"/>
      <c r="F59" s="429"/>
      <c r="G59" s="429"/>
      <c r="H59" s="429"/>
      <c r="I59" s="429"/>
      <c r="J59" s="429"/>
      <c r="K59" s="429"/>
      <c r="L59" s="429"/>
      <c r="M59" s="429"/>
    </row>
    <row r="60" spans="1:13" ht="14.25" customHeight="1" thickTop="1" x14ac:dyDescent="0.2">
      <c r="A60" s="376" t="s">
        <v>9</v>
      </c>
      <c r="B60" s="376"/>
      <c r="C60" s="376"/>
      <c r="D60" s="87"/>
      <c r="E60" s="87"/>
      <c r="F60" s="430"/>
      <c r="G60" s="430"/>
      <c r="H60" s="430"/>
      <c r="I60" s="430"/>
      <c r="J60" s="430"/>
      <c r="K60" s="430"/>
      <c r="L60" s="430"/>
      <c r="M60" s="430"/>
    </row>
    <row r="61" spans="1:13" ht="14.25" customHeight="1" x14ac:dyDescent="0.2">
      <c r="A61" s="87"/>
      <c r="B61" s="87"/>
      <c r="C61" s="87"/>
      <c r="D61" s="87"/>
      <c r="E61" s="87"/>
      <c r="F61" s="431"/>
      <c r="G61" s="431"/>
      <c r="H61" s="431"/>
      <c r="I61" s="431"/>
      <c r="J61" s="431"/>
      <c r="K61" s="431"/>
      <c r="L61" s="431"/>
      <c r="M61" s="431"/>
    </row>
    <row r="62" spans="1:13" ht="14.25" customHeight="1" x14ac:dyDescent="0.2">
      <c r="A62" s="86"/>
      <c r="B62" s="86"/>
      <c r="C62" s="86"/>
      <c r="D62" s="87"/>
      <c r="E62" s="87"/>
      <c r="F62" s="431"/>
      <c r="G62" s="431"/>
      <c r="H62" s="431"/>
      <c r="I62" s="431"/>
      <c r="J62" s="431"/>
      <c r="K62" s="431"/>
      <c r="L62" s="431"/>
      <c r="M62" s="431"/>
    </row>
    <row r="63" spans="1:13" ht="15" thickBot="1" x14ac:dyDescent="0.25">
      <c r="A63" s="89"/>
      <c r="B63" s="89"/>
      <c r="C63" s="89"/>
      <c r="D63" s="89"/>
      <c r="E63" s="89"/>
      <c r="F63" s="432"/>
      <c r="G63" s="432"/>
      <c r="H63" s="432"/>
      <c r="I63" s="432"/>
      <c r="J63" s="432"/>
      <c r="K63" s="432"/>
      <c r="L63" s="432"/>
      <c r="M63" s="432"/>
    </row>
    <row r="64" spans="1:13" ht="15.75" thickTop="1" thickBot="1" x14ac:dyDescent="0.25">
      <c r="A64" s="90" t="s">
        <v>141</v>
      </c>
      <c r="B64" s="90"/>
      <c r="C64" s="90"/>
      <c r="D64" s="91"/>
      <c r="E64" s="91"/>
      <c r="F64" s="425" t="e">
        <f>VLOOKUP('8PV'!$L$10,POPISY!$P$2:$R$5,2,FALSE)</f>
        <v>#N/A</v>
      </c>
      <c r="G64" s="425"/>
      <c r="H64" s="425"/>
      <c r="I64" s="91"/>
      <c r="J64" s="91"/>
      <c r="K64" s="91"/>
      <c r="L64" s="91"/>
      <c r="M64" s="91"/>
    </row>
    <row r="65" spans="1:13" ht="15" thickTop="1" x14ac:dyDescent="0.2"/>
    <row r="66" spans="1:13" x14ac:dyDescent="0.2">
      <c r="C66" s="397" t="s">
        <v>64</v>
      </c>
      <c r="D66" s="398"/>
      <c r="E66" s="398"/>
      <c r="F66" s="398"/>
      <c r="G66" s="398"/>
    </row>
    <row r="67" spans="1:13" x14ac:dyDescent="0.2">
      <c r="C67" s="399"/>
      <c r="D67" s="400"/>
      <c r="E67" s="400"/>
      <c r="F67" s="400"/>
      <c r="G67" s="400"/>
    </row>
    <row r="68" spans="1:13" x14ac:dyDescent="0.2">
      <c r="C68" s="399"/>
      <c r="D68" s="400"/>
      <c r="E68" s="400"/>
      <c r="F68" s="400"/>
      <c r="G68" s="400"/>
    </row>
    <row r="69" spans="1:13" x14ac:dyDescent="0.2">
      <c r="C69" s="399"/>
      <c r="D69" s="400"/>
      <c r="E69" s="400"/>
      <c r="F69" s="400"/>
      <c r="G69" s="400"/>
    </row>
    <row r="70" spans="1:13" x14ac:dyDescent="0.2">
      <c r="C70" s="399"/>
      <c r="D70" s="400"/>
      <c r="E70" s="400"/>
      <c r="F70" s="400"/>
      <c r="G70" s="400"/>
    </row>
    <row r="71" spans="1:13" x14ac:dyDescent="0.2">
      <c r="A71" s="403">
        <v>9.1999999999999993</v>
      </c>
      <c r="B71" s="404"/>
      <c r="C71" s="400"/>
      <c r="D71" s="400"/>
      <c r="E71" s="400"/>
      <c r="F71" s="400"/>
      <c r="G71" s="400"/>
    </row>
    <row r="72" spans="1:13" x14ac:dyDescent="0.2">
      <c r="A72" s="405"/>
      <c r="B72" s="406"/>
      <c r="C72" s="400"/>
      <c r="D72" s="400"/>
      <c r="E72" s="400"/>
      <c r="F72" s="400"/>
      <c r="G72" s="400"/>
    </row>
    <row r="73" spans="1:13" ht="35.25" thickBot="1" x14ac:dyDescent="0.5">
      <c r="A73" s="69" t="e">
        <f>IF(B73=1,1,1-M86)</f>
        <v>#N/A</v>
      </c>
      <c r="B73" s="70" t="e">
        <f>VLOOKUP('8PV'!L10,Table6[],3,FALSE)</f>
        <v>#N/A</v>
      </c>
      <c r="C73" s="401"/>
      <c r="D73" s="402"/>
      <c r="E73" s="402"/>
      <c r="F73" s="402"/>
      <c r="G73" s="402"/>
      <c r="H73" s="33"/>
      <c r="I73" s="33"/>
      <c r="J73" s="33"/>
    </row>
    <row r="74" spans="1:13" ht="15" thickTop="1" x14ac:dyDescent="0.2">
      <c r="A74" s="376" t="s">
        <v>169</v>
      </c>
      <c r="B74" s="376"/>
      <c r="C74" s="376"/>
      <c r="D74" s="34"/>
      <c r="E74" s="34"/>
      <c r="F74" s="433" t="e">
        <f>IF(B73=1,"Hodnotenie sa nerealizuje. Môžete navrhnúť zlepšovacie akcie.","")</f>
        <v>#N/A</v>
      </c>
      <c r="G74" s="433"/>
      <c r="H74" s="433"/>
      <c r="I74" s="433"/>
      <c r="J74" s="433"/>
      <c r="K74" s="433"/>
      <c r="L74" s="433"/>
      <c r="M74" s="433"/>
    </row>
    <row r="75" spans="1:13" ht="14.25" customHeight="1" x14ac:dyDescent="0.2">
      <c r="A75" s="95" t="s">
        <v>541</v>
      </c>
      <c r="B75" s="95"/>
      <c r="C75" s="95"/>
      <c r="D75" s="95"/>
      <c r="E75" s="95"/>
      <c r="F75" s="186"/>
      <c r="G75" s="186"/>
      <c r="H75" s="186"/>
      <c r="I75" s="186"/>
      <c r="J75" s="186"/>
      <c r="K75" s="94"/>
      <c r="L75" s="94"/>
      <c r="M75" s="94"/>
    </row>
    <row r="76" spans="1:13" x14ac:dyDescent="0.2">
      <c r="A76" s="71" t="s">
        <v>206</v>
      </c>
      <c r="B76" s="71"/>
      <c r="C76" s="185" t="s">
        <v>189</v>
      </c>
      <c r="D76" s="71"/>
      <c r="E76" s="71"/>
      <c r="F76" s="94"/>
      <c r="G76" s="187"/>
      <c r="H76" s="188" t="s">
        <v>62</v>
      </c>
      <c r="I76" s="81" t="s">
        <v>58</v>
      </c>
      <c r="J76" s="66"/>
      <c r="K76" s="189"/>
      <c r="L76" s="189"/>
      <c r="M76" s="74">
        <f>IF(J76="áno",10,0)</f>
        <v>0</v>
      </c>
    </row>
    <row r="77" spans="1:13" x14ac:dyDescent="0.2">
      <c r="A77" s="71" t="s">
        <v>183</v>
      </c>
      <c r="B77" s="73"/>
      <c r="C77" s="73"/>
      <c r="D77" s="73"/>
      <c r="E77" s="73"/>
      <c r="F77" s="189"/>
      <c r="G77" s="189"/>
      <c r="H77" s="80" t="s">
        <v>62</v>
      </c>
      <c r="I77" s="81" t="s">
        <v>58</v>
      </c>
      <c r="J77" s="66"/>
      <c r="K77" s="189"/>
      <c r="L77" s="189"/>
      <c r="M77" s="74">
        <f>IF(M76=0,0,IF(J77="áno",5,0))</f>
        <v>0</v>
      </c>
    </row>
    <row r="78" spans="1:13" x14ac:dyDescent="0.2">
      <c r="A78" s="71" t="s">
        <v>194</v>
      </c>
      <c r="B78" s="71"/>
      <c r="C78" s="71"/>
      <c r="D78" s="71"/>
      <c r="E78" s="71"/>
      <c r="F78" s="190"/>
      <c r="G78" s="190"/>
      <c r="H78" s="80" t="s">
        <v>62</v>
      </c>
      <c r="I78" s="81" t="s">
        <v>58</v>
      </c>
      <c r="J78" s="66"/>
      <c r="K78" s="94"/>
      <c r="L78" s="189"/>
      <c r="M78" s="74">
        <f>IF(M77=0,0,IF(J78="áno",0,0))</f>
        <v>0</v>
      </c>
    </row>
    <row r="79" spans="1:13" x14ac:dyDescent="0.2">
      <c r="A79" s="76" t="s">
        <v>180</v>
      </c>
      <c r="B79" s="77"/>
      <c r="C79" s="77"/>
      <c r="D79" s="77"/>
      <c r="E79" s="77"/>
      <c r="F79" s="78" t="s">
        <v>62</v>
      </c>
      <c r="G79" s="79" t="s">
        <v>58</v>
      </c>
      <c r="H79" s="436"/>
      <c r="I79" s="436"/>
      <c r="J79" s="436"/>
      <c r="K79" s="94"/>
      <c r="L79" s="94"/>
      <c r="M79" s="74">
        <f>IF(J78="nie",0,IF(H79="",0,VLOOKUP(H79,POPISY!W2:X4,2,FALSE)))</f>
        <v>0</v>
      </c>
    </row>
    <row r="80" spans="1:13" x14ac:dyDescent="0.2">
      <c r="A80" s="97" t="s">
        <v>207</v>
      </c>
      <c r="B80" s="31"/>
      <c r="C80" s="31"/>
      <c r="D80" s="31"/>
      <c r="E80" s="31"/>
      <c r="F80" s="94"/>
      <c r="G80" s="94"/>
      <c r="H80" s="98" t="s">
        <v>62</v>
      </c>
      <c r="I80" s="79" t="s">
        <v>58</v>
      </c>
      <c r="J80" s="99"/>
      <c r="K80" s="94"/>
      <c r="L80" s="94"/>
      <c r="M80" s="74">
        <f>IF(J78="nie",0,IF(J80="áno",5,0))</f>
        <v>0</v>
      </c>
    </row>
    <row r="81" spans="1:13" x14ac:dyDescent="0.2">
      <c r="A81" s="97" t="s">
        <v>195</v>
      </c>
      <c r="B81" s="31"/>
      <c r="C81" s="31"/>
      <c r="D81" s="31"/>
      <c r="E81" s="31"/>
      <c r="F81" s="31"/>
      <c r="G81" s="31"/>
      <c r="H81" s="78" t="s">
        <v>62</v>
      </c>
      <c r="I81" s="79" t="s">
        <v>58</v>
      </c>
      <c r="J81" s="99"/>
      <c r="K81" s="94"/>
      <c r="L81" s="94"/>
      <c r="M81" s="74">
        <f>IF(M80=0,0,IF(J81="áno",0,0))</f>
        <v>0</v>
      </c>
    </row>
    <row r="82" spans="1:13" x14ac:dyDescent="0.2">
      <c r="A82" s="76" t="s">
        <v>173</v>
      </c>
      <c r="B82" s="77"/>
      <c r="C82" s="77"/>
      <c r="D82" s="77"/>
      <c r="E82" s="77"/>
      <c r="F82" s="78" t="s">
        <v>62</v>
      </c>
      <c r="G82" s="79" t="s">
        <v>58</v>
      </c>
      <c r="H82" s="436"/>
      <c r="I82" s="436"/>
      <c r="J82" s="436"/>
      <c r="K82" s="94"/>
      <c r="L82" s="94"/>
      <c r="M82" s="74">
        <f>IF(H82="",0,VLOOKUP(H82,POPISY!U1:V4,2,FALSE))</f>
        <v>0</v>
      </c>
    </row>
    <row r="83" spans="1:13" x14ac:dyDescent="0.2">
      <c r="A83" s="76" t="s">
        <v>185</v>
      </c>
      <c r="B83" s="77"/>
      <c r="C83" s="77"/>
      <c r="D83" s="77"/>
      <c r="E83" s="77"/>
      <c r="F83" s="189"/>
      <c r="G83" s="189"/>
      <c r="H83" s="78" t="s">
        <v>62</v>
      </c>
      <c r="I83" s="79" t="s">
        <v>58</v>
      </c>
      <c r="J83" s="99"/>
      <c r="K83" s="189"/>
      <c r="L83" s="189"/>
      <c r="M83" s="74">
        <f>IF(M76=0,0,IF(J83="áno",5,0))</f>
        <v>0</v>
      </c>
    </row>
    <row r="84" spans="1:13" x14ac:dyDescent="0.2">
      <c r="A84" s="76" t="s">
        <v>196</v>
      </c>
      <c r="B84" s="77"/>
      <c r="C84" s="77"/>
      <c r="D84" s="77"/>
      <c r="E84" s="77"/>
      <c r="F84" s="189"/>
      <c r="G84" s="189"/>
      <c r="H84" s="77"/>
      <c r="I84" s="77"/>
      <c r="J84" s="31"/>
      <c r="K84" s="94"/>
      <c r="L84" s="94"/>
      <c r="M84" s="74">
        <f>IF(J81="áno",IF(J78="áno",5,0),0)</f>
        <v>0</v>
      </c>
    </row>
    <row r="85" spans="1:13" x14ac:dyDescent="0.2">
      <c r="A85" s="76" t="s">
        <v>197</v>
      </c>
      <c r="B85" s="73"/>
      <c r="C85" s="73"/>
      <c r="D85" s="73"/>
      <c r="E85" s="73"/>
      <c r="F85" s="189"/>
      <c r="G85" s="189"/>
      <c r="H85" s="78" t="s">
        <v>62</v>
      </c>
      <c r="I85" s="79" t="s">
        <v>58</v>
      </c>
      <c r="J85" s="191"/>
      <c r="K85" s="94"/>
      <c r="L85" s="94"/>
      <c r="M85" s="74">
        <f>IF(M76=0,0,IF(J85="áno",10,0))</f>
        <v>0</v>
      </c>
    </row>
    <row r="86" spans="1:13" ht="15" thickBot="1" x14ac:dyDescent="0.25">
      <c r="F86" s="94"/>
      <c r="G86" s="94"/>
      <c r="H86" s="94"/>
      <c r="I86" s="94"/>
      <c r="J86" s="94"/>
      <c r="K86" s="94"/>
      <c r="L86" s="94"/>
      <c r="M86" s="82">
        <f>SUM(M76:M85)/100</f>
        <v>0</v>
      </c>
    </row>
    <row r="87" spans="1:13" ht="15" thickTop="1" x14ac:dyDescent="0.2">
      <c r="A87" s="376" t="s">
        <v>63</v>
      </c>
      <c r="B87" s="376"/>
      <c r="C87" s="376"/>
      <c r="D87" s="83"/>
      <c r="E87" s="84"/>
      <c r="F87" s="427" t="e">
        <f>IF(J76="nie","Neuvádzajú sa.",IF(B73=1,"Neuvádzajú sa, prislúchajúci princíp výnimočnosti hodnotený nulou.",""))</f>
        <v>#N/A</v>
      </c>
      <c r="G87" s="427"/>
      <c r="H87" s="427"/>
      <c r="I87" s="427"/>
      <c r="J87" s="427"/>
      <c r="K87" s="427"/>
      <c r="L87" s="427"/>
      <c r="M87" s="427"/>
    </row>
    <row r="88" spans="1:13" x14ac:dyDescent="0.2">
      <c r="A88" s="85"/>
      <c r="B88" s="85"/>
      <c r="C88" s="85"/>
      <c r="D88" s="85"/>
      <c r="E88" s="85"/>
      <c r="F88" s="428"/>
      <c r="G88" s="428"/>
      <c r="H88" s="428"/>
      <c r="I88" s="428"/>
      <c r="J88" s="428"/>
      <c r="K88" s="428"/>
      <c r="L88" s="428"/>
      <c r="M88" s="428"/>
    </row>
    <row r="89" spans="1:13" x14ac:dyDescent="0.2">
      <c r="A89" s="85"/>
      <c r="B89" s="85"/>
      <c r="C89" s="85"/>
      <c r="D89" s="85"/>
      <c r="E89" s="85"/>
      <c r="F89" s="428"/>
      <c r="G89" s="428"/>
      <c r="H89" s="428"/>
      <c r="I89" s="428"/>
      <c r="J89" s="428"/>
      <c r="K89" s="428"/>
      <c r="L89" s="428"/>
      <c r="M89" s="428"/>
    </row>
    <row r="90" spans="1:13" x14ac:dyDescent="0.2">
      <c r="A90" s="86"/>
      <c r="B90" s="86"/>
      <c r="C90" s="87"/>
      <c r="D90" s="87"/>
      <c r="E90" s="87"/>
      <c r="F90" s="428"/>
      <c r="G90" s="428"/>
      <c r="H90" s="428"/>
      <c r="I90" s="428"/>
      <c r="J90" s="428"/>
      <c r="K90" s="428"/>
      <c r="L90" s="428"/>
      <c r="M90" s="428"/>
    </row>
    <row r="91" spans="1:13" ht="15" thickBot="1" x14ac:dyDescent="0.25">
      <c r="A91" s="88"/>
      <c r="B91" s="88"/>
      <c r="C91" s="89"/>
      <c r="D91" s="89"/>
      <c r="E91" s="89"/>
      <c r="F91" s="429"/>
      <c r="G91" s="429"/>
      <c r="H91" s="429"/>
      <c r="I91" s="429"/>
      <c r="J91" s="429"/>
      <c r="K91" s="429"/>
      <c r="L91" s="429"/>
      <c r="M91" s="429"/>
    </row>
    <row r="92" spans="1:13" ht="15" thickTop="1" x14ac:dyDescent="0.2">
      <c r="A92" s="376" t="s">
        <v>9</v>
      </c>
      <c r="B92" s="376"/>
      <c r="C92" s="376"/>
      <c r="D92" s="87"/>
      <c r="E92" s="87"/>
      <c r="F92" s="430"/>
      <c r="G92" s="430"/>
      <c r="H92" s="430"/>
      <c r="I92" s="430"/>
      <c r="J92" s="430"/>
      <c r="K92" s="430"/>
      <c r="L92" s="430"/>
      <c r="M92" s="430"/>
    </row>
    <row r="93" spans="1:13" x14ac:dyDescent="0.2">
      <c r="A93" s="87"/>
      <c r="B93" s="87"/>
      <c r="C93" s="87"/>
      <c r="D93" s="87"/>
      <c r="E93" s="87"/>
      <c r="F93" s="431"/>
      <c r="G93" s="431"/>
      <c r="H93" s="431"/>
      <c r="I93" s="431"/>
      <c r="J93" s="431"/>
      <c r="K93" s="431"/>
      <c r="L93" s="431"/>
      <c r="M93" s="431"/>
    </row>
    <row r="94" spans="1:13" x14ac:dyDescent="0.2">
      <c r="A94" s="86"/>
      <c r="B94" s="86"/>
      <c r="C94" s="86"/>
      <c r="D94" s="87"/>
      <c r="E94" s="87"/>
      <c r="F94" s="431"/>
      <c r="G94" s="431"/>
      <c r="H94" s="431"/>
      <c r="I94" s="431"/>
      <c r="J94" s="431"/>
      <c r="K94" s="431"/>
      <c r="L94" s="431"/>
      <c r="M94" s="431"/>
    </row>
    <row r="95" spans="1:13" ht="15" thickBot="1" x14ac:dyDescent="0.25">
      <c r="A95" s="89"/>
      <c r="B95" s="89"/>
      <c r="C95" s="89"/>
      <c r="D95" s="89"/>
      <c r="E95" s="89"/>
      <c r="F95" s="432"/>
      <c r="G95" s="432"/>
      <c r="H95" s="432"/>
      <c r="I95" s="432"/>
      <c r="J95" s="432"/>
      <c r="K95" s="432"/>
      <c r="L95" s="432"/>
      <c r="M95" s="432"/>
    </row>
    <row r="96" spans="1:13" ht="15.75" thickTop="1" thickBot="1" x14ac:dyDescent="0.25">
      <c r="A96" s="90" t="s">
        <v>141</v>
      </c>
      <c r="B96" s="90"/>
      <c r="C96" s="90"/>
      <c r="D96" s="91"/>
      <c r="E96" s="91"/>
      <c r="F96" s="425" t="e">
        <f>VLOOKUP('8PV'!$L$10,POPISY!$P$2:$R$5,2,FALSE)</f>
        <v>#N/A</v>
      </c>
      <c r="G96" s="425"/>
      <c r="H96" s="425"/>
      <c r="I96" s="91"/>
      <c r="J96" s="91"/>
      <c r="K96" s="91"/>
      <c r="L96" s="91"/>
      <c r="M96" s="91"/>
    </row>
    <row r="97" ht="15" hidden="1" thickTop="1" x14ac:dyDescent="0.2"/>
  </sheetData>
  <sheetProtection algorithmName="SHA-512" hashValue="BXEEnimbsKMqr2ZWbbxOxcRrgLdTrfqbhLGUchtXVQloDgSZnvipKWMsE7tWBfsU5/FkiwbiBQTpCq5oR/B77g==" saltValue="HrokZh8TqRV7ap8jGqwD1w==" spinCount="100000" sheet="1" objects="1" scenarios="1" formatCells="0" selectLockedCells="1"/>
  <mergeCells count="27">
    <mergeCell ref="F96:H96"/>
    <mergeCell ref="F74:M74"/>
    <mergeCell ref="B6:E13"/>
    <mergeCell ref="A22:H31"/>
    <mergeCell ref="A15:H21"/>
    <mergeCell ref="C34:G41"/>
    <mergeCell ref="A39:B40"/>
    <mergeCell ref="F92:M95"/>
    <mergeCell ref="A92:C92"/>
    <mergeCell ref="A74:C74"/>
    <mergeCell ref="F60:M63"/>
    <mergeCell ref="C66:G73"/>
    <mergeCell ref="A71:B72"/>
    <mergeCell ref="A60:C60"/>
    <mergeCell ref="J20:M22"/>
    <mergeCell ref="J24:M26"/>
    <mergeCell ref="A55:C55"/>
    <mergeCell ref="F55:M59"/>
    <mergeCell ref="A42:C42"/>
    <mergeCell ref="A87:C87"/>
    <mergeCell ref="F87:M91"/>
    <mergeCell ref="H82:J82"/>
    <mergeCell ref="H79:J79"/>
    <mergeCell ref="H47:J47"/>
    <mergeCell ref="H50:J50"/>
    <mergeCell ref="F64:H64"/>
    <mergeCell ref="F42:M42"/>
  </mergeCells>
  <conditionalFormatting sqref="F55:M59">
    <cfRule type="expression" dxfId="53" priority="76" stopIfTrue="1">
      <formula>$B$41=1</formula>
    </cfRule>
    <cfRule type="expression" dxfId="52" priority="77">
      <formula>$J$44=""</formula>
    </cfRule>
    <cfRule type="expression" dxfId="51" priority="78">
      <formula>$J$44="nie"</formula>
    </cfRule>
  </conditionalFormatting>
  <conditionalFormatting sqref="F87:M91">
    <cfRule type="expression" dxfId="50" priority="57" stopIfTrue="1">
      <formula>$B$73=1</formula>
    </cfRule>
    <cfRule type="expression" dxfId="49" priority="58">
      <formula>$J$76=""</formula>
    </cfRule>
    <cfRule type="expression" dxfId="48" priority="59">
      <formula>$J$76="nie"</formula>
    </cfRule>
  </conditionalFormatting>
  <conditionalFormatting sqref="A75:L75 A77:L86 H76:L76 A76:E76">
    <cfRule type="expression" dxfId="47" priority="21" stopIfTrue="1">
      <formula>$B$73=1</formula>
    </cfRule>
  </conditionalFormatting>
  <conditionalFormatting sqref="A77:L77">
    <cfRule type="expression" dxfId="46" priority="36">
      <formula>$M$76=0</formula>
    </cfRule>
  </conditionalFormatting>
  <conditionalFormatting sqref="L78 A78:J78">
    <cfRule type="expression" dxfId="45" priority="35">
      <formula>$M$77=0</formula>
    </cfRule>
  </conditionalFormatting>
  <conditionalFormatting sqref="A79:G79">
    <cfRule type="expression" dxfId="44" priority="31" stopIfTrue="1">
      <formula>$J$76="nie"</formula>
    </cfRule>
    <cfRule type="expression" dxfId="43" priority="37">
      <formula>$J$78="áno"</formula>
    </cfRule>
  </conditionalFormatting>
  <conditionalFormatting sqref="H79:J79">
    <cfRule type="expression" dxfId="42" priority="30" stopIfTrue="1">
      <formula>$J$75="nie"</formula>
    </cfRule>
    <cfRule type="expression" dxfId="41" priority="34">
      <formula>$J$78="áno"</formula>
    </cfRule>
  </conditionalFormatting>
  <conditionalFormatting sqref="A80:I80">
    <cfRule type="expression" dxfId="40" priority="33">
      <formula>$J$76="áno"</formula>
    </cfRule>
  </conditionalFormatting>
  <conditionalFormatting sqref="J80">
    <cfRule type="expression" dxfId="39" priority="32">
      <formula>$J$76="áno"</formula>
    </cfRule>
  </conditionalFormatting>
  <conditionalFormatting sqref="J81">
    <cfRule type="expression" dxfId="38" priority="29">
      <formula>$J$80="áno"</formula>
    </cfRule>
  </conditionalFormatting>
  <conditionalFormatting sqref="A81:F81 H81:I81">
    <cfRule type="expression" dxfId="37" priority="28">
      <formula>$J$80="áno"</formula>
    </cfRule>
  </conditionalFormatting>
  <conditionalFormatting sqref="A82:G82">
    <cfRule type="expression" dxfId="36" priority="27">
      <formula>$J$81="áno"</formula>
    </cfRule>
  </conditionalFormatting>
  <conditionalFormatting sqref="H82:J82">
    <cfRule type="expression" dxfId="35" priority="26">
      <formula>$J$81="áno"</formula>
    </cfRule>
  </conditionalFormatting>
  <conditionalFormatting sqref="A84:L84 A85:I85">
    <cfRule type="expression" dxfId="34" priority="25">
      <formula>$J$83="áno"</formula>
    </cfRule>
  </conditionalFormatting>
  <conditionalFormatting sqref="J85">
    <cfRule type="expression" dxfId="33" priority="24">
      <formula>$J$83="áno"</formula>
    </cfRule>
  </conditionalFormatting>
  <conditionalFormatting sqref="J83">
    <cfRule type="expression" dxfId="32" priority="23">
      <formula>$J$76="áno"</formula>
    </cfRule>
  </conditionalFormatting>
  <conditionalFormatting sqref="A83:I83">
    <cfRule type="expression" dxfId="31" priority="22">
      <formula>$J$76="áno"</formula>
    </cfRule>
  </conditionalFormatting>
  <conditionalFormatting sqref="H44:L44 A44:F44">
    <cfRule type="expression" dxfId="30" priority="20">
      <formula>$B$41=1</formula>
    </cfRule>
  </conditionalFormatting>
  <conditionalFormatting sqref="A45:L45">
    <cfRule type="expression" dxfId="29" priority="19">
      <formula>$M$44=0</formula>
    </cfRule>
  </conditionalFormatting>
  <conditionalFormatting sqref="L46 A46:J46">
    <cfRule type="expression" dxfId="28" priority="18">
      <formula>$M$45=0</formula>
    </cfRule>
  </conditionalFormatting>
  <conditionalFormatting sqref="A47:G47">
    <cfRule type="expression" dxfId="27" priority="13" stopIfTrue="1">
      <formula>$J$44="nie"</formula>
    </cfRule>
    <cfRule type="expression" dxfId="26" priority="17">
      <formula>$J$46="áno"</formula>
    </cfRule>
  </conditionalFormatting>
  <conditionalFormatting sqref="H47:J47">
    <cfRule type="expression" dxfId="25" priority="12" stopIfTrue="1">
      <formula>$J$44="nie"</formula>
    </cfRule>
    <cfRule type="expression" dxfId="24" priority="16">
      <formula>$J$46="áno"</formula>
    </cfRule>
  </conditionalFormatting>
  <conditionalFormatting sqref="A48:J48">
    <cfRule type="expression" dxfId="23" priority="15">
      <formula>$J$44="áno"</formula>
    </cfRule>
  </conditionalFormatting>
  <conditionalFormatting sqref="K48">
    <cfRule type="expression" dxfId="22" priority="14">
      <formula>$J$44="áno"</formula>
    </cfRule>
  </conditionalFormatting>
  <conditionalFormatting sqref="I49">
    <cfRule type="expression" dxfId="21" priority="11">
      <formula>$K$48="áno"</formula>
    </cfRule>
  </conditionalFormatting>
  <conditionalFormatting sqref="A49:H49">
    <cfRule type="expression" dxfId="20" priority="10">
      <formula>$K$48="áno"</formula>
    </cfRule>
  </conditionalFormatting>
  <conditionalFormatting sqref="A50:G50">
    <cfRule type="expression" dxfId="19" priority="9">
      <formula>$I$49="áno"</formula>
    </cfRule>
  </conditionalFormatting>
  <conditionalFormatting sqref="H50:J50">
    <cfRule type="expression" dxfId="18" priority="8">
      <formula>$I$49="áno"</formula>
    </cfRule>
  </conditionalFormatting>
  <conditionalFormatting sqref="A52:L52">
    <cfRule type="expression" dxfId="17" priority="7">
      <formula>$J$51="áno"</formula>
    </cfRule>
  </conditionalFormatting>
  <conditionalFormatting sqref="H53:I53">
    <cfRule type="expression" dxfId="16" priority="6">
      <formula>$J$51="áno"</formula>
    </cfRule>
  </conditionalFormatting>
  <conditionalFormatting sqref="J53">
    <cfRule type="expression" dxfId="15" priority="5">
      <formula>$J$51="áno"</formula>
    </cfRule>
  </conditionalFormatting>
  <conditionalFormatting sqref="J51">
    <cfRule type="expression" dxfId="14" priority="4">
      <formula>$J$44="áno"</formula>
    </cfRule>
  </conditionalFormatting>
  <conditionalFormatting sqref="A51:I51">
    <cfRule type="expression" dxfId="13" priority="3">
      <formula>$J$44="áno"</formula>
    </cfRule>
  </conditionalFormatting>
  <conditionalFormatting sqref="A53">
    <cfRule type="expression" dxfId="12" priority="2">
      <formula>$J$51="áno"</formula>
    </cfRule>
  </conditionalFormatting>
  <conditionalFormatting sqref="A43:L43 A45:L54 H44:L44 A44:F44">
    <cfRule type="expression" dxfId="11" priority="1" stopIfTrue="1">
      <formula>$B$41=1</formula>
    </cfRule>
  </conditionalFormatting>
  <hyperlinks>
    <hyperlink ref="J20:M22" location="'9KLUCOVEVYSLEDKY'!H44" tooltip="Klik na subkritérium" display="9.1 Externé výsledky: výstupy a verejná hodnota" xr:uid="{D8C38886-D684-4C1C-AB23-4FF28C639E25}"/>
    <hyperlink ref="J24:M26" location="'9KLUCOVEVYSLEDKY'!H76" tooltip="Klik na subkritérium" display="9.2 Interné výsledky: úroveň efektívnosti" xr:uid="{BD14F1CA-88F9-4612-861C-C3F8B9340458}"/>
  </hyperlinks>
  <printOptions horizontalCentered="1" verticalCentered="1"/>
  <pageMargins left="0.7" right="0.7" top="0.75" bottom="0.75" header="0.3" footer="0.3"/>
  <pageSetup paperSize="9" fitToWidth="0" fitToHeight="0" orientation="landscape" r:id="rId1"/>
  <headerFooter>
    <oddHeader>&amp;C&amp;K00-041Kritérium 9 - Kľúčové výsledky výkonnosti</oddHeader>
    <oddFooter>&amp;C&amp;K00-048EASY CAF Tool</oddFooter>
  </headerFooter>
  <ignoredErrors>
    <ignoredError sqref="F87"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68AFE3AF-73D9-464B-8576-028834A1F2DC}">
          <x14:formula1>
            <xm:f>POPISY!$B$2:$B$6</xm:f>
          </x14:formula1>
          <xm:sqref>D59:E59 D91:E91</xm:sqref>
        </x14:dataValidation>
        <x14:dataValidation type="list" allowBlank="1" showInputMessage="1" showErrorMessage="1" xr:uid="{9F8B95A1-CD56-4E6C-B458-167AEE6359A6}">
          <x14:formula1>
            <xm:f>POPISY!$F$2:$F$6</xm:f>
          </x14:formula1>
          <xm:sqref>D62:E62 D94:E94</xm:sqref>
        </x14:dataValidation>
        <x14:dataValidation type="list" allowBlank="1" showInputMessage="1" showErrorMessage="1" errorTitle="Nesprávny typ odpovede" error="Prípustná odpoveď je áno/nie" promptTitle="Výber odpovede" prompt="Prosím, vyberte príslušnú odpoveď" xr:uid="{A010B519-5783-40DE-962C-4308E6D7C4DA}">
          <x14:formula1>
            <xm:f>POPISY!$L$2:$L$3</xm:f>
          </x14:formula1>
          <xm:sqref>J85 J83 J80:J81 J76:J78 J51 I49 J44:J46 J53 K48</xm:sqref>
        </x14:dataValidation>
        <x14:dataValidation type="list" allowBlank="1" showInputMessage="1" showErrorMessage="1" xr:uid="{A541E150-C68A-47E2-B499-4B7D0070FBED}">
          <x14:formula1>
            <xm:f>POPISY!$U$2:$U$4</xm:f>
          </x14:formula1>
          <xm:sqref>H82 H50</xm:sqref>
        </x14:dataValidation>
        <x14:dataValidation type="list" allowBlank="1" showInputMessage="1" showErrorMessage="1" xr:uid="{125C8C79-C5F6-4B45-97AA-07C9617ACCA0}">
          <x14:formula1>
            <xm:f>POPISY!$W$2:$W$4</xm:f>
          </x14:formula1>
          <xm:sqref>H79 H47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E149-1A00-4252-AF45-A64B1DC67208}">
  <dimension ref="A1:X15"/>
  <sheetViews>
    <sheetView topLeftCell="E1" workbookViewId="0">
      <selection activeCell="Q4" sqref="Q4"/>
    </sheetView>
  </sheetViews>
  <sheetFormatPr defaultRowHeight="14.25" x14ac:dyDescent="0.2"/>
  <cols>
    <col min="2" max="2" width="20.375" bestFit="1" customWidth="1"/>
    <col min="3" max="3" width="64.75" customWidth="1"/>
    <col min="6" max="6" width="36.5" customWidth="1"/>
    <col min="9" max="9" width="11.875" customWidth="1"/>
    <col min="10" max="10" width="61.625" style="22" bestFit="1" customWidth="1"/>
    <col min="12" max="12" width="9.875" customWidth="1"/>
    <col min="17" max="17" width="22.125" customWidth="1"/>
    <col min="18" max="18" width="9.375" customWidth="1"/>
    <col min="21" max="21" width="15.125" bestFit="1" customWidth="1"/>
    <col min="22" max="22" width="22" customWidth="1"/>
    <col min="23" max="23" width="14.125" bestFit="1" customWidth="1"/>
  </cols>
  <sheetData>
    <row r="1" spans="1:24" x14ac:dyDescent="0.2">
      <c r="B1" t="s">
        <v>14</v>
      </c>
      <c r="C1" t="s">
        <v>4</v>
      </c>
      <c r="D1" t="s">
        <v>15</v>
      </c>
      <c r="F1" t="s">
        <v>8</v>
      </c>
      <c r="G1" t="s">
        <v>27</v>
      </c>
      <c r="I1" t="s">
        <v>14</v>
      </c>
      <c r="J1" s="22" t="s">
        <v>4</v>
      </c>
      <c r="L1" t="s">
        <v>59</v>
      </c>
      <c r="N1" t="s">
        <v>140</v>
      </c>
      <c r="P1" t="s">
        <v>142</v>
      </c>
      <c r="Q1" t="s">
        <v>4</v>
      </c>
      <c r="R1" t="s">
        <v>146</v>
      </c>
      <c r="V1">
        <v>0</v>
      </c>
      <c r="X1">
        <v>0</v>
      </c>
    </row>
    <row r="2" spans="1:24" ht="42.75" x14ac:dyDescent="0.2">
      <c r="A2">
        <v>1</v>
      </c>
      <c r="B2" s="1" t="s">
        <v>13</v>
      </c>
      <c r="C2" s="2" t="s">
        <v>21</v>
      </c>
      <c r="D2">
        <v>1</v>
      </c>
      <c r="F2" s="1" t="s">
        <v>22</v>
      </c>
      <c r="G2" s="3">
        <v>1</v>
      </c>
      <c r="I2" s="92">
        <v>0</v>
      </c>
      <c r="J2" s="21" t="s">
        <v>126</v>
      </c>
      <c r="L2" s="16" t="s">
        <v>60</v>
      </c>
      <c r="N2" s="23"/>
      <c r="P2">
        <v>100</v>
      </c>
      <c r="Q2" t="s">
        <v>145</v>
      </c>
      <c r="R2">
        <v>1</v>
      </c>
      <c r="U2" s="20" t="s">
        <v>174</v>
      </c>
      <c r="V2">
        <v>10</v>
      </c>
      <c r="W2" t="s">
        <v>177</v>
      </c>
      <c r="X2">
        <v>10</v>
      </c>
    </row>
    <row r="3" spans="1:24" ht="42.75" x14ac:dyDescent="0.2">
      <c r="A3">
        <v>0.75</v>
      </c>
      <c r="B3" s="1" t="s">
        <v>20</v>
      </c>
      <c r="C3" s="2" t="s">
        <v>192</v>
      </c>
      <c r="D3">
        <v>0.75</v>
      </c>
      <c r="F3" s="1" t="s">
        <v>23</v>
      </c>
      <c r="G3" s="3">
        <v>2</v>
      </c>
      <c r="I3" s="92">
        <v>0.1</v>
      </c>
      <c r="J3" s="21" t="s">
        <v>125</v>
      </c>
      <c r="L3" s="16" t="s">
        <v>61</v>
      </c>
      <c r="N3" s="23" t="s">
        <v>111</v>
      </c>
      <c r="P3">
        <v>66</v>
      </c>
      <c r="Q3" t="s">
        <v>543</v>
      </c>
      <c r="R3">
        <v>0.67</v>
      </c>
      <c r="U3" t="s">
        <v>175</v>
      </c>
      <c r="V3">
        <v>20</v>
      </c>
      <c r="W3" t="s">
        <v>178</v>
      </c>
      <c r="X3">
        <v>20</v>
      </c>
    </row>
    <row r="4" spans="1:24" ht="57" x14ac:dyDescent="0.2">
      <c r="A4">
        <v>0.5</v>
      </c>
      <c r="B4" s="1" t="s">
        <v>16</v>
      </c>
      <c r="C4" s="2" t="s">
        <v>193</v>
      </c>
      <c r="D4">
        <v>0.5</v>
      </c>
      <c r="F4" s="1" t="s">
        <v>24</v>
      </c>
      <c r="G4" s="3">
        <v>3</v>
      </c>
      <c r="I4" s="92">
        <v>0.2</v>
      </c>
      <c r="J4" s="21" t="s">
        <v>125</v>
      </c>
      <c r="P4">
        <v>33</v>
      </c>
      <c r="Q4" t="s">
        <v>143</v>
      </c>
      <c r="R4">
        <v>0.33</v>
      </c>
      <c r="U4" t="s">
        <v>176</v>
      </c>
      <c r="V4">
        <v>30</v>
      </c>
      <c r="W4" t="s">
        <v>179</v>
      </c>
      <c r="X4">
        <v>30</v>
      </c>
    </row>
    <row r="5" spans="1:24" ht="42.75" x14ac:dyDescent="0.2">
      <c r="A5">
        <v>0.25</v>
      </c>
      <c r="B5" s="2" t="s">
        <v>17</v>
      </c>
      <c r="C5" s="2" t="s">
        <v>542</v>
      </c>
      <c r="D5">
        <v>0.25</v>
      </c>
      <c r="F5" s="1" t="s">
        <v>25</v>
      </c>
      <c r="G5" s="3">
        <v>4</v>
      </c>
      <c r="I5" s="92">
        <v>0.3</v>
      </c>
      <c r="J5" s="21" t="s">
        <v>124</v>
      </c>
      <c r="P5">
        <v>0</v>
      </c>
      <c r="Q5" t="s">
        <v>144</v>
      </c>
      <c r="R5">
        <v>0</v>
      </c>
    </row>
    <row r="6" spans="1:24" ht="57" x14ac:dyDescent="0.2">
      <c r="A6">
        <v>0</v>
      </c>
      <c r="B6" s="1" t="s">
        <v>18</v>
      </c>
      <c r="C6" s="2" t="s">
        <v>19</v>
      </c>
      <c r="D6">
        <v>0</v>
      </c>
      <c r="F6" s="1" t="s">
        <v>26</v>
      </c>
      <c r="G6" s="3">
        <v>5</v>
      </c>
      <c r="I6" s="92">
        <v>0.35</v>
      </c>
      <c r="J6" s="21" t="s">
        <v>124</v>
      </c>
    </row>
    <row r="7" spans="1:24" ht="28.5" x14ac:dyDescent="0.2">
      <c r="B7" s="1"/>
      <c r="C7" s="1" t="s">
        <v>32</v>
      </c>
      <c r="D7" s="1"/>
      <c r="I7" s="92">
        <v>0.4</v>
      </c>
      <c r="J7" s="21" t="s">
        <v>124</v>
      </c>
    </row>
    <row r="8" spans="1:24" ht="28.5" x14ac:dyDescent="0.2">
      <c r="I8" s="92">
        <v>0.45</v>
      </c>
      <c r="J8" s="21" t="s">
        <v>124</v>
      </c>
    </row>
    <row r="9" spans="1:24" x14ac:dyDescent="0.2">
      <c r="I9" s="92">
        <v>0.5</v>
      </c>
      <c r="J9" s="21" t="s">
        <v>123</v>
      </c>
    </row>
    <row r="10" spans="1:24" x14ac:dyDescent="0.2">
      <c r="I10" s="92">
        <v>0.55000000000000004</v>
      </c>
      <c r="J10" s="21" t="s">
        <v>123</v>
      </c>
    </row>
    <row r="11" spans="1:24" x14ac:dyDescent="0.2">
      <c r="I11" s="92">
        <v>0.6</v>
      </c>
      <c r="J11" s="21" t="s">
        <v>123</v>
      </c>
    </row>
    <row r="12" spans="1:24" ht="28.5" x14ac:dyDescent="0.2">
      <c r="I12" s="92">
        <v>0.7</v>
      </c>
      <c r="J12" s="21" t="s">
        <v>122</v>
      </c>
    </row>
    <row r="13" spans="1:24" ht="28.5" x14ac:dyDescent="0.2">
      <c r="I13" s="92">
        <v>0.8</v>
      </c>
      <c r="J13" s="21" t="s">
        <v>122</v>
      </c>
    </row>
    <row r="14" spans="1:24" x14ac:dyDescent="0.2">
      <c r="I14" s="92">
        <v>0.9</v>
      </c>
      <c r="J14" s="22" t="s">
        <v>121</v>
      </c>
    </row>
    <row r="15" spans="1:24" x14ac:dyDescent="0.2">
      <c r="I15" s="93">
        <v>1</v>
      </c>
      <c r="J15" s="22" t="s">
        <v>121</v>
      </c>
    </row>
  </sheetData>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8EF8-1A2C-4370-81FC-1F2F1BAA0946}">
  <dimension ref="A1:G33"/>
  <sheetViews>
    <sheetView topLeftCell="A28" workbookViewId="0">
      <selection activeCell="F31" sqref="F31"/>
    </sheetView>
  </sheetViews>
  <sheetFormatPr defaultRowHeight="14.25" x14ac:dyDescent="0.2"/>
  <cols>
    <col min="1" max="1" width="11.625" style="16" customWidth="1"/>
    <col min="2" max="6" width="25.625" style="199" customWidth="1"/>
    <col min="7" max="7" width="25.625" customWidth="1"/>
  </cols>
  <sheetData>
    <row r="1" spans="1:7" ht="15" x14ac:dyDescent="0.2">
      <c r="A1" s="304" t="s">
        <v>362</v>
      </c>
    </row>
    <row r="3" spans="1:7" x14ac:dyDescent="0.2">
      <c r="A3" s="305" t="s">
        <v>82</v>
      </c>
      <c r="B3" s="306">
        <v>0</v>
      </c>
      <c r="C3" s="306" t="s">
        <v>292</v>
      </c>
      <c r="D3" s="306" t="s">
        <v>280</v>
      </c>
      <c r="E3" s="306" t="s">
        <v>279</v>
      </c>
      <c r="F3" s="306" t="s">
        <v>277</v>
      </c>
      <c r="G3" s="306" t="s">
        <v>363</v>
      </c>
    </row>
    <row r="4" spans="1:7" ht="84.75" x14ac:dyDescent="0.2">
      <c r="A4" s="307">
        <v>1.1000000000000001</v>
      </c>
      <c r="B4" s="308" t="s">
        <v>364</v>
      </c>
      <c r="C4" s="308" t="s">
        <v>365</v>
      </c>
      <c r="D4" s="308" t="s">
        <v>366</v>
      </c>
      <c r="E4" s="308" t="s">
        <v>422</v>
      </c>
      <c r="F4" s="308" t="s">
        <v>367</v>
      </c>
      <c r="G4" s="445" t="s">
        <v>544</v>
      </c>
    </row>
    <row r="5" spans="1:7" ht="105.75" x14ac:dyDescent="0.2">
      <c r="A5" s="307">
        <v>1.2</v>
      </c>
      <c r="B5" s="308" t="s">
        <v>423</v>
      </c>
      <c r="C5" s="308" t="s">
        <v>368</v>
      </c>
      <c r="D5" s="308" t="s">
        <v>424</v>
      </c>
      <c r="E5" s="308" t="s">
        <v>425</v>
      </c>
      <c r="F5" s="308" t="s">
        <v>369</v>
      </c>
      <c r="G5" s="445"/>
    </row>
    <row r="6" spans="1:7" ht="84.75" x14ac:dyDescent="0.2">
      <c r="A6" s="307">
        <v>1.3</v>
      </c>
      <c r="B6" s="308" t="s">
        <v>426</v>
      </c>
      <c r="C6" s="308" t="s">
        <v>427</v>
      </c>
      <c r="D6" s="308" t="s">
        <v>370</v>
      </c>
      <c r="E6" s="308" t="s">
        <v>428</v>
      </c>
      <c r="F6" s="308" t="s">
        <v>371</v>
      </c>
      <c r="G6" s="445"/>
    </row>
    <row r="7" spans="1:7" ht="74.25" x14ac:dyDescent="0.2">
      <c r="A7" s="307">
        <v>1.4</v>
      </c>
      <c r="B7" s="308" t="s">
        <v>429</v>
      </c>
      <c r="C7" s="308" t="s">
        <v>430</v>
      </c>
      <c r="D7" s="308" t="s">
        <v>372</v>
      </c>
      <c r="E7" s="308" t="s">
        <v>431</v>
      </c>
      <c r="F7" s="308" t="s">
        <v>432</v>
      </c>
      <c r="G7" s="445"/>
    </row>
    <row r="8" spans="1:7" ht="74.25" x14ac:dyDescent="0.2">
      <c r="A8" s="307">
        <v>2.1</v>
      </c>
      <c r="B8" s="308" t="s">
        <v>373</v>
      </c>
      <c r="C8" s="308" t="s">
        <v>374</v>
      </c>
      <c r="D8" s="308" t="s">
        <v>375</v>
      </c>
      <c r="E8" s="308" t="s">
        <v>376</v>
      </c>
      <c r="F8" s="308" t="s">
        <v>433</v>
      </c>
      <c r="G8" s="445" t="s">
        <v>377</v>
      </c>
    </row>
    <row r="9" spans="1:7" ht="63.75" x14ac:dyDescent="0.2">
      <c r="A9" s="307">
        <v>2.2000000000000002</v>
      </c>
      <c r="B9" s="308" t="s">
        <v>378</v>
      </c>
      <c r="C9" s="308" t="s">
        <v>379</v>
      </c>
      <c r="D9" s="308" t="s">
        <v>380</v>
      </c>
      <c r="E9" s="308" t="s">
        <v>381</v>
      </c>
      <c r="F9" s="308" t="s">
        <v>434</v>
      </c>
      <c r="G9" s="445"/>
    </row>
    <row r="10" spans="1:7" ht="95.25" x14ac:dyDescent="0.2">
      <c r="A10" s="307">
        <v>2.2999999999999998</v>
      </c>
      <c r="B10" s="308" t="s">
        <v>382</v>
      </c>
      <c r="C10" s="308" t="s">
        <v>435</v>
      </c>
      <c r="D10" s="308" t="s">
        <v>436</v>
      </c>
      <c r="E10" s="308" t="s">
        <v>383</v>
      </c>
      <c r="F10" s="308" t="s">
        <v>437</v>
      </c>
      <c r="G10" s="445"/>
    </row>
    <row r="11" spans="1:7" ht="84.75" x14ac:dyDescent="0.2">
      <c r="A11" s="307">
        <v>2.4</v>
      </c>
      <c r="B11" s="308" t="s">
        <v>384</v>
      </c>
      <c r="C11" s="308" t="s">
        <v>438</v>
      </c>
      <c r="D11" s="308" t="s">
        <v>385</v>
      </c>
      <c r="E11" s="308" t="s">
        <v>439</v>
      </c>
      <c r="F11" s="308" t="s">
        <v>440</v>
      </c>
      <c r="G11" s="445"/>
    </row>
    <row r="12" spans="1:7" ht="95.25" x14ac:dyDescent="0.2">
      <c r="A12" s="307">
        <v>3.1</v>
      </c>
      <c r="B12" s="308" t="s">
        <v>441</v>
      </c>
      <c r="C12" s="308" t="s">
        <v>386</v>
      </c>
      <c r="D12" s="308" t="s">
        <v>442</v>
      </c>
      <c r="E12" s="308" t="s">
        <v>387</v>
      </c>
      <c r="F12" s="308" t="s">
        <v>443</v>
      </c>
      <c r="G12" s="445" t="s">
        <v>545</v>
      </c>
    </row>
    <row r="13" spans="1:7" ht="116.25" x14ac:dyDescent="0.2">
      <c r="A13" s="307">
        <v>3.2</v>
      </c>
      <c r="B13" s="308" t="s">
        <v>388</v>
      </c>
      <c r="C13" s="308" t="s">
        <v>444</v>
      </c>
      <c r="D13" s="308" t="s">
        <v>445</v>
      </c>
      <c r="E13" s="308" t="s">
        <v>446</v>
      </c>
      <c r="F13" s="308" t="s">
        <v>447</v>
      </c>
      <c r="G13" s="445"/>
    </row>
    <row r="14" spans="1:7" ht="105.75" x14ac:dyDescent="0.2">
      <c r="A14" s="307">
        <v>3.3</v>
      </c>
      <c r="B14" s="308" t="s">
        <v>448</v>
      </c>
      <c r="C14" s="308" t="s">
        <v>449</v>
      </c>
      <c r="D14" s="308" t="s">
        <v>450</v>
      </c>
      <c r="E14" s="308" t="s">
        <v>389</v>
      </c>
      <c r="F14" s="308" t="s">
        <v>451</v>
      </c>
      <c r="G14" s="445"/>
    </row>
    <row r="15" spans="1:7" ht="105.75" x14ac:dyDescent="0.2">
      <c r="A15" s="307">
        <v>4.0999999999999996</v>
      </c>
      <c r="B15" s="308" t="s">
        <v>390</v>
      </c>
      <c r="C15" s="308" t="s">
        <v>391</v>
      </c>
      <c r="D15" s="308" t="s">
        <v>452</v>
      </c>
      <c r="E15" s="308" t="s">
        <v>392</v>
      </c>
      <c r="F15" s="308" t="s">
        <v>453</v>
      </c>
      <c r="G15" s="445" t="s">
        <v>498</v>
      </c>
    </row>
    <row r="16" spans="1:7" ht="95.25" x14ac:dyDescent="0.2">
      <c r="A16" s="307">
        <v>4.2</v>
      </c>
      <c r="B16" s="308" t="s">
        <v>454</v>
      </c>
      <c r="C16" s="308" t="s">
        <v>393</v>
      </c>
      <c r="D16" s="308" t="s">
        <v>455</v>
      </c>
      <c r="E16" s="308" t="s">
        <v>456</v>
      </c>
      <c r="F16" s="308" t="s">
        <v>457</v>
      </c>
      <c r="G16" s="445"/>
    </row>
    <row r="17" spans="1:7" ht="105.75" x14ac:dyDescent="0.2">
      <c r="A17" s="307">
        <v>4.3</v>
      </c>
      <c r="B17" s="308" t="s">
        <v>394</v>
      </c>
      <c r="C17" s="308" t="s">
        <v>458</v>
      </c>
      <c r="D17" s="308" t="s">
        <v>459</v>
      </c>
      <c r="E17" s="308" t="s">
        <v>460</v>
      </c>
      <c r="F17" s="308" t="s">
        <v>461</v>
      </c>
      <c r="G17" s="445"/>
    </row>
    <row r="18" spans="1:7" ht="105.75" x14ac:dyDescent="0.2">
      <c r="A18" s="307">
        <v>4.4000000000000004</v>
      </c>
      <c r="B18" s="308" t="s">
        <v>395</v>
      </c>
      <c r="C18" s="308" t="s">
        <v>396</v>
      </c>
      <c r="D18" s="308" t="s">
        <v>462</v>
      </c>
      <c r="E18" s="308" t="s">
        <v>463</v>
      </c>
      <c r="F18" s="308" t="s">
        <v>464</v>
      </c>
      <c r="G18" s="445"/>
    </row>
    <row r="19" spans="1:7" ht="105.75" x14ac:dyDescent="0.2">
      <c r="A19" s="307">
        <v>4.5</v>
      </c>
      <c r="B19" s="308" t="s">
        <v>465</v>
      </c>
      <c r="C19" s="308" t="s">
        <v>466</v>
      </c>
      <c r="D19" s="308" t="s">
        <v>467</v>
      </c>
      <c r="E19" s="308" t="s">
        <v>397</v>
      </c>
      <c r="F19" s="308" t="s">
        <v>468</v>
      </c>
      <c r="G19" s="445"/>
    </row>
    <row r="20" spans="1:7" ht="116.25" x14ac:dyDescent="0.2">
      <c r="A20" s="307">
        <v>4.5999999999999996</v>
      </c>
      <c r="B20" s="308" t="s">
        <v>398</v>
      </c>
      <c r="C20" s="308" t="s">
        <v>399</v>
      </c>
      <c r="D20" s="308" t="s">
        <v>469</v>
      </c>
      <c r="E20" s="308" t="s">
        <v>400</v>
      </c>
      <c r="F20" s="308" t="s">
        <v>470</v>
      </c>
      <c r="G20" s="445"/>
    </row>
    <row r="21" spans="1:7" ht="126.75" x14ac:dyDescent="0.2">
      <c r="A21" s="307">
        <v>5.0999999999999996</v>
      </c>
      <c r="B21" s="308" t="s">
        <v>471</v>
      </c>
      <c r="C21" s="308" t="s">
        <v>472</v>
      </c>
      <c r="D21" s="308" t="s">
        <v>473</v>
      </c>
      <c r="E21" s="308" t="s">
        <v>474</v>
      </c>
      <c r="F21" s="308" t="s">
        <v>475</v>
      </c>
      <c r="G21" s="445" t="s">
        <v>546</v>
      </c>
    </row>
    <row r="22" spans="1:7" ht="158.25" x14ac:dyDescent="0.2">
      <c r="A22" s="307">
        <v>5.2</v>
      </c>
      <c r="B22" s="308" t="s">
        <v>476</v>
      </c>
      <c r="C22" s="308" t="s">
        <v>477</v>
      </c>
      <c r="D22" s="308" t="s">
        <v>478</v>
      </c>
      <c r="E22" s="308" t="s">
        <v>479</v>
      </c>
      <c r="F22" s="308" t="s">
        <v>480</v>
      </c>
      <c r="G22" s="445"/>
    </row>
    <row r="23" spans="1:7" ht="147.75" x14ac:dyDescent="0.2">
      <c r="A23" s="307">
        <v>5.3</v>
      </c>
      <c r="B23" s="308" t="s">
        <v>481</v>
      </c>
      <c r="C23" s="308" t="s">
        <v>482</v>
      </c>
      <c r="D23" s="308" t="s">
        <v>483</v>
      </c>
      <c r="E23" s="308" t="s">
        <v>401</v>
      </c>
      <c r="F23" s="308" t="s">
        <v>484</v>
      </c>
      <c r="G23" s="445"/>
    </row>
    <row r="24" spans="1:7" x14ac:dyDescent="0.2">
      <c r="A24" s="307"/>
      <c r="B24" s="308"/>
      <c r="C24" s="308"/>
      <c r="D24" s="308"/>
      <c r="E24" s="308"/>
      <c r="F24" s="308"/>
    </row>
    <row r="25" spans="1:7" s="311" customFormat="1" x14ac:dyDescent="0.2">
      <c r="A25" s="305" t="s">
        <v>82</v>
      </c>
      <c r="B25" s="306" t="s">
        <v>402</v>
      </c>
      <c r="C25" s="309" t="s">
        <v>403</v>
      </c>
      <c r="D25" s="309" t="s">
        <v>404</v>
      </c>
      <c r="E25" s="306" t="s">
        <v>363</v>
      </c>
      <c r="F25" s="310"/>
    </row>
    <row r="26" spans="1:7" ht="126.75" x14ac:dyDescent="0.2">
      <c r="A26" s="307">
        <v>6.1</v>
      </c>
      <c r="B26" s="308" t="s">
        <v>485</v>
      </c>
      <c r="C26" s="308" t="s">
        <v>405</v>
      </c>
      <c r="D26" s="308" t="s">
        <v>486</v>
      </c>
      <c r="E26" s="445" t="s">
        <v>547</v>
      </c>
      <c r="F26" s="308"/>
    </row>
    <row r="27" spans="1:7" ht="147.75" x14ac:dyDescent="0.2">
      <c r="A27" s="307">
        <v>6.2</v>
      </c>
      <c r="B27" s="308" t="s">
        <v>487</v>
      </c>
      <c r="C27" s="308" t="s">
        <v>494</v>
      </c>
      <c r="D27" s="308" t="s">
        <v>406</v>
      </c>
      <c r="E27" s="445"/>
      <c r="F27" s="308"/>
    </row>
    <row r="28" spans="1:7" ht="137.25" x14ac:dyDescent="0.2">
      <c r="A28" s="307">
        <v>7.1</v>
      </c>
      <c r="B28" s="308" t="s">
        <v>488</v>
      </c>
      <c r="C28" s="308" t="s">
        <v>407</v>
      </c>
      <c r="D28" s="308" t="s">
        <v>408</v>
      </c>
      <c r="E28" s="445" t="s">
        <v>548</v>
      </c>
      <c r="F28" s="308"/>
    </row>
    <row r="29" spans="1:7" ht="168.75" x14ac:dyDescent="0.2">
      <c r="A29" s="307">
        <v>7.2</v>
      </c>
      <c r="B29" s="308" t="s">
        <v>489</v>
      </c>
      <c r="C29" s="308" t="s">
        <v>409</v>
      </c>
      <c r="D29" s="308" t="s">
        <v>406</v>
      </c>
      <c r="E29" s="445"/>
      <c r="F29" s="308"/>
    </row>
    <row r="30" spans="1:7" ht="137.25" x14ac:dyDescent="0.2">
      <c r="A30" s="307">
        <v>8.1</v>
      </c>
      <c r="B30" s="308" t="s">
        <v>410</v>
      </c>
      <c r="C30" s="308" t="s">
        <v>411</v>
      </c>
      <c r="D30" s="308" t="s">
        <v>412</v>
      </c>
      <c r="E30" s="445" t="s">
        <v>549</v>
      </c>
      <c r="F30" s="308"/>
    </row>
    <row r="31" spans="1:7" ht="158.25" x14ac:dyDescent="0.2">
      <c r="A31" s="307">
        <v>8.1999999999999993</v>
      </c>
      <c r="B31" s="308" t="s">
        <v>490</v>
      </c>
      <c r="C31" s="308" t="s">
        <v>413</v>
      </c>
      <c r="D31" s="308" t="s">
        <v>406</v>
      </c>
      <c r="E31" s="445"/>
      <c r="F31" s="308"/>
    </row>
    <row r="32" spans="1:7" ht="158.25" x14ac:dyDescent="0.2">
      <c r="A32" s="307">
        <v>9.1</v>
      </c>
      <c r="B32" s="308" t="s">
        <v>491</v>
      </c>
      <c r="C32" s="308" t="s">
        <v>496</v>
      </c>
      <c r="D32" s="308" t="s">
        <v>492</v>
      </c>
      <c r="E32" s="445" t="s">
        <v>497</v>
      </c>
      <c r="F32" s="308"/>
    </row>
    <row r="33" spans="1:6" ht="158.25" x14ac:dyDescent="0.2">
      <c r="A33" s="307">
        <v>9.1999999999999993</v>
      </c>
      <c r="B33" s="308" t="s">
        <v>414</v>
      </c>
      <c r="C33" s="308" t="s">
        <v>495</v>
      </c>
      <c r="D33" s="308" t="s">
        <v>493</v>
      </c>
      <c r="E33" s="445"/>
      <c r="F33" s="308"/>
    </row>
  </sheetData>
  <sheetProtection selectLockedCells="1"/>
  <mergeCells count="9">
    <mergeCell ref="E28:E29"/>
    <mergeCell ref="E30:E31"/>
    <mergeCell ref="E32:E33"/>
    <mergeCell ref="G4:G7"/>
    <mergeCell ref="G8:G11"/>
    <mergeCell ref="G12:G14"/>
    <mergeCell ref="G15:G20"/>
    <mergeCell ref="G21:G23"/>
    <mergeCell ref="E26:E2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DE9C-6F55-4FC3-9280-848BEE5F3E76}">
  <dimension ref="A1:Q37"/>
  <sheetViews>
    <sheetView showGridLines="0" zoomScale="80" zoomScaleNormal="80" zoomScalePageLayoutView="120" workbookViewId="0">
      <pane xSplit="5" ySplit="1" topLeftCell="G6" activePane="bottomRight" state="frozen"/>
      <selection pane="topRight" activeCell="F1" sqref="F1"/>
      <selection pane="bottomLeft" activeCell="A2" sqref="A2"/>
      <selection pane="bottomRight" activeCell="M15" sqref="M15"/>
    </sheetView>
  </sheetViews>
  <sheetFormatPr defaultRowHeight="14.25" x14ac:dyDescent="0.2"/>
  <cols>
    <col min="1" max="1" width="5.75" bestFit="1" customWidth="1"/>
    <col min="2" max="2" width="27.125" customWidth="1"/>
    <col min="3" max="3" width="15.875" bestFit="1" customWidth="1"/>
    <col min="4" max="4" width="26" customWidth="1"/>
    <col min="5" max="5" width="37.625" hidden="1" customWidth="1"/>
    <col min="6" max="6" width="35.375" style="1" customWidth="1"/>
    <col min="7" max="7" width="31" style="1" customWidth="1"/>
    <col min="8" max="8" width="11.125" hidden="1" customWidth="1"/>
    <col min="9" max="9" width="39.375" style="1" customWidth="1"/>
    <col min="10" max="10" width="5.375" style="16" customWidth="1"/>
    <col min="11" max="11" width="22.125" style="1" customWidth="1"/>
    <col min="12" max="12" width="5.375" hidden="1" customWidth="1"/>
    <col min="13" max="13" width="24.25" style="300" customWidth="1"/>
    <col min="15" max="15" width="34.25" bestFit="1" customWidth="1"/>
  </cols>
  <sheetData>
    <row r="1" spans="1:16" x14ac:dyDescent="0.2">
      <c r="A1" s="158" t="s">
        <v>1</v>
      </c>
      <c r="B1" s="158" t="s">
        <v>10</v>
      </c>
      <c r="C1" s="158" t="s">
        <v>82</v>
      </c>
      <c r="D1" s="159" t="s">
        <v>2</v>
      </c>
      <c r="E1" s="159" t="s">
        <v>3</v>
      </c>
      <c r="F1" s="160" t="s">
        <v>4</v>
      </c>
      <c r="G1" s="160" t="s">
        <v>5</v>
      </c>
      <c r="H1" s="159" t="s">
        <v>6</v>
      </c>
      <c r="I1" s="160" t="s">
        <v>7</v>
      </c>
      <c r="J1" s="161" t="s">
        <v>148</v>
      </c>
      <c r="K1" s="160" t="s">
        <v>147</v>
      </c>
      <c r="L1" s="158" t="s">
        <v>149</v>
      </c>
      <c r="M1" s="297" t="s">
        <v>9</v>
      </c>
      <c r="N1" s="159" t="s">
        <v>0</v>
      </c>
    </row>
    <row r="2" spans="1:16" ht="60.75" customHeight="1" x14ac:dyDescent="0.2">
      <c r="A2" s="162">
        <v>1</v>
      </c>
      <c r="B2" s="162" t="str">
        <f>'1VODCOVSTVO'!$B$9</f>
        <v>1. Vodcovstvo</v>
      </c>
      <c r="C2" s="163">
        <f>'1VODCOVSTVO'!A39</f>
        <v>1.1000000000000001</v>
      </c>
      <c r="D2" s="164" t="str">
        <f>'1VODCOVSTVO'!C34</f>
        <v>Poskytnutie smerovania organizácie rozvíjaním jej poslania, vízie a hodnôt</v>
      </c>
      <c r="E2" s="27"/>
      <c r="F2" s="165" t="e">
        <f>'1VODCOVSTVO'!G43</f>
        <v>#N/A</v>
      </c>
      <c r="G2" s="166" t="e">
        <f>'1VODCOVSTVO'!G48</f>
        <v>#N/A</v>
      </c>
      <c r="H2" s="167"/>
      <c r="I2" s="168" t="e">
        <f>VLOOKUP(J2,POPISY!$A$2:$D$6,2,FALSE)</f>
        <v>#N/A</v>
      </c>
      <c r="J2" s="169" t="e">
        <f>'1VODCOVSTVO'!A41</f>
        <v>#N/A</v>
      </c>
      <c r="K2" s="170" t="e">
        <f>'1VODCOVSTVO'!D62</f>
        <v>#N/A</v>
      </c>
      <c r="L2" s="163" t="e">
        <f>'1VODCOVSTVO'!B41</f>
        <v>#N/A</v>
      </c>
      <c r="M2" s="298">
        <f>'1VODCOVSTVO'!G53</f>
        <v>0</v>
      </c>
      <c r="N2" s="171" t="e">
        <f t="shared" ref="N2:N29" si="0">(J2*0.6)+(L2*0.4)</f>
        <v>#N/A</v>
      </c>
      <c r="O2" s="446" t="e">
        <f>IF(I2="0 - Doteraz nezahájené",VLOOKUP(C2,VSEOBECNE!$A$4:$F$23,2,FALSE),IF(I2="P - Plánovanie prístupov",VLOOKUP(C2,VSEOBECNE!$A$4:$F$23,3,FALSE),IF(I2="D - Realizácia prístupov",VLOOKUP(C2,VSEOBECNE!$A$4:$F$23,4,FALSE),IF(I2="C - Vyhodnocovanie efektívnosti prístupov",VLOOKUP(C2,VSEOBECNE!$A$4:$F$23,5,FALSE),IF(I2="A - Vysoká zrelosť",VLOOKUP(C2,VSEOBECNE!$A$4:$F$23,6,FALSE),0)))))</f>
        <v>#N/A</v>
      </c>
      <c r="P2" s="446"/>
    </row>
    <row r="3" spans="1:16" ht="42.75" x14ac:dyDescent="0.2">
      <c r="A3" s="162">
        <v>2</v>
      </c>
      <c r="B3" s="162" t="str">
        <f>'1VODCOVSTVO'!$B$9</f>
        <v>1. Vodcovstvo</v>
      </c>
      <c r="C3" s="163">
        <f>'1VODCOVSTVO'!A71</f>
        <v>1.2</v>
      </c>
      <c r="D3" s="164" t="str">
        <f>'1VODCOVSTVO'!C66</f>
        <v>Riadenie organizácie, jej výkonnosti a trvalého zlepšovania</v>
      </c>
      <c r="E3" s="27" t="s">
        <v>11</v>
      </c>
      <c r="F3" s="165" t="e">
        <f>'1VODCOVSTVO'!G75</f>
        <v>#N/A</v>
      </c>
      <c r="G3" s="166" t="e">
        <f>'1VODCOVSTVO'!G80</f>
        <v>#N/A</v>
      </c>
      <c r="H3" s="167"/>
      <c r="I3" s="168" t="e">
        <f>VLOOKUP(J3,POPISY!$A$2:$D$6,2,FALSE)</f>
        <v>#N/A</v>
      </c>
      <c r="J3" s="169" t="e">
        <f>'1VODCOVSTVO'!A73</f>
        <v>#N/A</v>
      </c>
      <c r="K3" s="170" t="e">
        <f>'1VODCOVSTVO'!D94</f>
        <v>#N/A</v>
      </c>
      <c r="L3" s="163" t="e">
        <f>'1VODCOVSTVO'!B73</f>
        <v>#N/A</v>
      </c>
      <c r="M3" s="298">
        <f>'1VODCOVSTVO'!G85</f>
        <v>0</v>
      </c>
      <c r="N3" s="171" t="e">
        <f t="shared" si="0"/>
        <v>#N/A</v>
      </c>
      <c r="O3" s="446" t="e">
        <f>IF(I3="0 - Doteraz nezahájené",VLOOKUP(C3,VSEOBECNE!$A$4:$F$23,2,FALSE),IF(I3="P - Plánovanie prístupov",VLOOKUP(C3,VSEOBECNE!$A$4:$F$23,3,FALSE),IF(I3="D - Realizácia prístupov",VLOOKUP(C3,VSEOBECNE!$A$4:$F$23,4,FALSE),IF(I3="C - Vyhodnocovanie efektívnosti prístupov",VLOOKUP(C3,VSEOBECNE!$A$4:$F$23,5,FALSE),IF(I3="A - Vysoká zrelosť",VLOOKUP(C3,VSEOBECNE!$A$4:$F$23,6,FALSE),0)))))</f>
        <v>#N/A</v>
      </c>
      <c r="P3" s="446"/>
    </row>
    <row r="4" spans="1:16" ht="57" x14ac:dyDescent="0.2">
      <c r="A4" s="162">
        <v>3</v>
      </c>
      <c r="B4" s="162" t="str">
        <f>'1VODCOVSTVO'!$B$9</f>
        <v>1. Vodcovstvo</v>
      </c>
      <c r="C4" s="163">
        <f>'1VODCOVSTVO'!A103</f>
        <v>1.3</v>
      </c>
      <c r="D4" s="164" t="str">
        <f>'1VODCOVSTVO'!C98</f>
        <v>Inšpirácia, motivácia a podporovanie zamestnancov v organizácii a pôsobenie ako vzor správania</v>
      </c>
      <c r="E4" s="27" t="s">
        <v>12</v>
      </c>
      <c r="F4" s="165" t="e">
        <f>'1VODCOVSTVO'!G107</f>
        <v>#N/A</v>
      </c>
      <c r="G4" s="166" t="e">
        <f>'1VODCOVSTVO'!G112</f>
        <v>#N/A</v>
      </c>
      <c r="H4" s="167"/>
      <c r="I4" s="168" t="e">
        <f>VLOOKUP(J4,POPISY!$A$2:$D$6,2,FALSE)</f>
        <v>#N/A</v>
      </c>
      <c r="J4" s="169" t="e">
        <f>'1VODCOVSTVO'!A105</f>
        <v>#N/A</v>
      </c>
      <c r="K4" s="170" t="e">
        <f>'1VODCOVSTVO'!D126</f>
        <v>#N/A</v>
      </c>
      <c r="L4" s="163" t="e">
        <f>'1VODCOVSTVO'!B105</f>
        <v>#N/A</v>
      </c>
      <c r="M4" s="298">
        <f>'1VODCOVSTVO'!G117</f>
        <v>0</v>
      </c>
      <c r="N4" s="171" t="e">
        <f t="shared" si="0"/>
        <v>#N/A</v>
      </c>
      <c r="O4" s="446" t="e">
        <f>IF(I4="0 - Doteraz nezahájené",VLOOKUP(C4,VSEOBECNE!$A$4:$F$23,2,FALSE),IF(I4="P - Plánovanie prístupov",VLOOKUP(C4,VSEOBECNE!$A$4:$F$23,3,FALSE),IF(I4="D - Realizácia prístupov",VLOOKUP(C4,VSEOBECNE!$A$4:$F$23,4,FALSE),IF(I4="C - Vyhodnocovanie efektívnosti prístupov",VLOOKUP(C4,VSEOBECNE!$A$4:$F$23,5,FALSE),IF(I4="A - Vysoká zrelosť",VLOOKUP(C4,VSEOBECNE!$A$4:$F$23,6,FALSE),0)))))</f>
        <v>#N/A</v>
      </c>
      <c r="P4" s="446"/>
    </row>
    <row r="5" spans="1:16" ht="57" customHeight="1" x14ac:dyDescent="0.2">
      <c r="A5" s="162">
        <v>4</v>
      </c>
      <c r="B5" s="162" t="str">
        <f>'1VODCOVSTVO'!$B$9</f>
        <v>1. Vodcovstvo</v>
      </c>
      <c r="C5" s="163">
        <f>'1VODCOVSTVO'!A135</f>
        <v>1.4</v>
      </c>
      <c r="D5" s="164" t="str">
        <f>'1VODCOVSTVO'!C130</f>
        <v>Riadenie efektívnych vzťahov s politickými autoritami a inými zainteresovanými stranami</v>
      </c>
      <c r="E5" s="27"/>
      <c r="F5" s="165" t="e">
        <f>'1VODCOVSTVO'!G139</f>
        <v>#N/A</v>
      </c>
      <c r="G5" s="166" t="e">
        <f>'1VODCOVSTVO'!G144</f>
        <v>#N/A</v>
      </c>
      <c r="H5" s="167"/>
      <c r="I5" s="168" t="e">
        <f>VLOOKUP(J5,POPISY!$A$2:$D$6,2,FALSE)</f>
        <v>#N/A</v>
      </c>
      <c r="J5" s="169" t="e">
        <f>'1VODCOVSTVO'!A137</f>
        <v>#N/A</v>
      </c>
      <c r="K5" s="170" t="e">
        <f>'1VODCOVSTVO'!D158</f>
        <v>#N/A</v>
      </c>
      <c r="L5" s="163" t="e">
        <f>'1VODCOVSTVO'!B137</f>
        <v>#N/A</v>
      </c>
      <c r="M5" s="298">
        <f>'1VODCOVSTVO'!G149</f>
        <v>0</v>
      </c>
      <c r="N5" s="171" t="e">
        <f t="shared" si="0"/>
        <v>#N/A</v>
      </c>
      <c r="O5" s="446" t="e">
        <f>IF(I5="0 - Doteraz nezahájené",VLOOKUP(C5,VSEOBECNE!$A$4:$F$23,2,FALSE),IF(I5="P - Plánovanie prístupov",VLOOKUP(C5,VSEOBECNE!$A$4:$F$23,3,FALSE),IF(I5="D - Realizácia prístupov",VLOOKUP(C5,VSEOBECNE!$A$4:$F$23,4,FALSE),IF(I5="C - Vyhodnocovanie efektívnosti prístupov",VLOOKUP(C5,VSEOBECNE!$A$4:$F$23,5,FALSE),IF(I5="A - Vysoká zrelosť",VLOOKUP(C5,VSEOBECNE!$A$4:$F$23,6,FALSE),0)))))</f>
        <v>#N/A</v>
      </c>
      <c r="P5" s="446"/>
    </row>
    <row r="6" spans="1:16" ht="71.25" x14ac:dyDescent="0.2">
      <c r="A6" s="162">
        <v>5</v>
      </c>
      <c r="B6" s="162" t="str">
        <f>'2STRATEGIA'!$B$9</f>
        <v>2. Stratégia a
   plánovanie</v>
      </c>
      <c r="C6" s="163">
        <f>'2STRATEGIA'!A39</f>
        <v>2.1</v>
      </c>
      <c r="D6" s="164" t="str">
        <f>'2STRATEGIA'!C34</f>
        <v>Identifikovanie potrieb a 
očakávaní zainteresovaných
strán, vonkajšieho prostredia a relevantných manažérskych informácií</v>
      </c>
      <c r="E6" s="27"/>
      <c r="F6" s="165" t="e">
        <f>'2STRATEGIA'!G43</f>
        <v>#N/A</v>
      </c>
      <c r="G6" s="166" t="e">
        <f>'2STRATEGIA'!G48</f>
        <v>#N/A</v>
      </c>
      <c r="H6" s="167"/>
      <c r="I6" s="168" t="e">
        <f>VLOOKUP(J6,POPISY!$A$2:$D$6,2,FALSE)</f>
        <v>#N/A</v>
      </c>
      <c r="J6" s="169" t="e">
        <f>'2STRATEGIA'!A41</f>
        <v>#N/A</v>
      </c>
      <c r="K6" s="170" t="e">
        <f>'2STRATEGIA'!D62</f>
        <v>#N/A</v>
      </c>
      <c r="L6" s="163" t="e">
        <f>'2STRATEGIA'!B41</f>
        <v>#N/A</v>
      </c>
      <c r="M6" s="298">
        <f>'2STRATEGIA'!G53</f>
        <v>0</v>
      </c>
      <c r="N6" s="171" t="e">
        <f t="shared" si="0"/>
        <v>#N/A</v>
      </c>
      <c r="O6" s="446" t="e">
        <f>IF(I6="0 - Doteraz nezahájené",VLOOKUP(C6,VSEOBECNE!$A$4:$F$23,2,FALSE),IF(I6="P - Plánovanie prístupov",VLOOKUP(C6,VSEOBECNE!$A$4:$F$23,3,FALSE),IF(I6="D - Realizácia prístupov",VLOOKUP(C6,VSEOBECNE!$A$4:$F$23,4,FALSE),IF(I6="C - Vyhodnocovanie efektívnosti prístupov",VLOOKUP(C6,VSEOBECNE!$A$4:$F$23,5,FALSE),IF(I6="A - Vysoká zrelosť",VLOOKUP(C6,VSEOBECNE!$A$4:$F$23,6,FALSE),0)))))</f>
        <v>#N/A</v>
      </c>
      <c r="P6" s="446"/>
    </row>
    <row r="7" spans="1:16" ht="42.75" x14ac:dyDescent="0.2">
      <c r="A7" s="162">
        <v>6</v>
      </c>
      <c r="B7" s="162" t="str">
        <f>'2STRATEGIA'!$B$9</f>
        <v>2. Stratégia a
   plánovanie</v>
      </c>
      <c r="C7" s="163">
        <f>'2STRATEGIA'!A71</f>
        <v>2.2000000000000002</v>
      </c>
      <c r="D7" s="164" t="str">
        <f>'2STRATEGIA'!C66</f>
        <v>Vytvorenie stratégie a plánov berúc do úvahy všetky zhromaždené informácie</v>
      </c>
      <c r="E7" s="27"/>
      <c r="F7" s="165" t="e">
        <f>'2STRATEGIA'!G75</f>
        <v>#N/A</v>
      </c>
      <c r="G7" s="166" t="e">
        <f>'2STRATEGIA'!G80</f>
        <v>#N/A</v>
      </c>
      <c r="H7" s="167"/>
      <c r="I7" s="168" t="e">
        <f>VLOOKUP(J7,POPISY!$A$2:$D$6,2,FALSE)</f>
        <v>#N/A</v>
      </c>
      <c r="J7" s="169" t="e">
        <f>'2STRATEGIA'!A73</f>
        <v>#N/A</v>
      </c>
      <c r="K7" s="170" t="e">
        <f>'2STRATEGIA'!D94</f>
        <v>#N/A</v>
      </c>
      <c r="L7" s="163" t="e">
        <f>'2STRATEGIA'!B73</f>
        <v>#N/A</v>
      </c>
      <c r="M7" s="298">
        <f>'2STRATEGIA'!G85</f>
        <v>0</v>
      </c>
      <c r="N7" s="171" t="e">
        <f t="shared" si="0"/>
        <v>#N/A</v>
      </c>
      <c r="O7" s="446" t="e">
        <f>IF(I7="0 - Doteraz nezahájené",VLOOKUP(C7,VSEOBECNE!$A$4:$F$23,2,FALSE),IF(I7="P - Plánovanie prístupov",VLOOKUP(C7,VSEOBECNE!$A$4:$F$23,3,FALSE),IF(I7="D - Realizácia prístupov",VLOOKUP(C7,VSEOBECNE!$A$4:$F$23,4,FALSE),IF(I7="C - Vyhodnocovanie efektívnosti prístupov",VLOOKUP(C7,VSEOBECNE!$A$4:$F$23,5,FALSE),IF(I7="A - Vysoká zrelosť",VLOOKUP(C7,VSEOBECNE!$A$4:$F$23,6,FALSE),0)))))</f>
        <v>#N/A</v>
      </c>
      <c r="P7" s="446"/>
    </row>
    <row r="8" spans="1:16" ht="58.5" customHeight="1" x14ac:dyDescent="0.2">
      <c r="A8" s="162">
        <v>7</v>
      </c>
      <c r="B8" s="162" t="str">
        <f>'2STRATEGIA'!$B$9</f>
        <v>2. Stratégia a
   plánovanie</v>
      </c>
      <c r="C8" s="163">
        <f>'2STRATEGIA'!A103</f>
        <v>2.2999999999999998</v>
      </c>
      <c r="D8" s="164" t="str">
        <f>'2STRATEGIA'!C98</f>
        <v>Komunikovanie, implementovanie a revidovanie stratégie a plánov</v>
      </c>
      <c r="E8" s="27"/>
      <c r="F8" s="165" t="e">
        <f>'2STRATEGIA'!G107</f>
        <v>#N/A</v>
      </c>
      <c r="G8" s="166" t="e">
        <f>'2STRATEGIA'!G112</f>
        <v>#N/A</v>
      </c>
      <c r="H8" s="167"/>
      <c r="I8" s="168" t="e">
        <f>VLOOKUP(J8,POPISY!$A$2:$D$6,2,FALSE)</f>
        <v>#N/A</v>
      </c>
      <c r="J8" s="169" t="e">
        <f>'2STRATEGIA'!A105</f>
        <v>#N/A</v>
      </c>
      <c r="K8" s="170" t="e">
        <f>'2STRATEGIA'!D126</f>
        <v>#N/A</v>
      </c>
      <c r="L8" s="163" t="e">
        <f>'2STRATEGIA'!B105</f>
        <v>#N/A</v>
      </c>
      <c r="M8" s="298">
        <f>'2STRATEGIA'!G117</f>
        <v>0</v>
      </c>
      <c r="N8" s="171" t="e">
        <f t="shared" si="0"/>
        <v>#N/A</v>
      </c>
      <c r="O8" s="446" t="e">
        <f>IF(I8="0 - Doteraz nezahájené",VLOOKUP(C8,VSEOBECNE!$A$4:$F$23,2,FALSE),IF(I8="P - Plánovanie prístupov",VLOOKUP(C8,VSEOBECNE!$A$4:$F$23,3,FALSE),IF(I8="D - Realizácia prístupov",VLOOKUP(C8,VSEOBECNE!$A$4:$F$23,4,FALSE),IF(I8="C - Vyhodnocovanie efektívnosti prístupov",VLOOKUP(C8,VSEOBECNE!$A$4:$F$23,5,FALSE),IF(I8="A - Vysoká zrelosť",VLOOKUP(C8,VSEOBECNE!$A$4:$F$23,6,FALSE),0)))))</f>
        <v>#N/A</v>
      </c>
      <c r="P8" s="446"/>
    </row>
    <row r="9" spans="1:16" ht="42.75" x14ac:dyDescent="0.2">
      <c r="A9" s="162">
        <v>8</v>
      </c>
      <c r="B9" s="162" t="str">
        <f>'2STRATEGIA'!$B$9</f>
        <v>2. Stratégia a
   plánovanie</v>
      </c>
      <c r="C9" s="163">
        <f>'2STRATEGIA'!A135</f>
        <v>2.4</v>
      </c>
      <c r="D9" s="164" t="str">
        <f>'2STRATEGIA'!C130</f>
        <v>Riadenie zmien a inovácií s cieľom zabezpečiť agilnosť a pružnosť organizácie</v>
      </c>
      <c r="E9" s="27"/>
      <c r="F9" s="165" t="e">
        <f>'2STRATEGIA'!G139</f>
        <v>#N/A</v>
      </c>
      <c r="G9" s="166" t="e">
        <f>'2STRATEGIA'!G144</f>
        <v>#N/A</v>
      </c>
      <c r="H9" s="167"/>
      <c r="I9" s="168" t="e">
        <f>VLOOKUP(J9,POPISY!$A$2:$D$6,2,FALSE)</f>
        <v>#N/A</v>
      </c>
      <c r="J9" s="169" t="e">
        <f>'2STRATEGIA'!A137</f>
        <v>#N/A</v>
      </c>
      <c r="K9" s="170" t="e">
        <f>'2STRATEGIA'!D158</f>
        <v>#N/A</v>
      </c>
      <c r="L9" s="163" t="e">
        <f>'2STRATEGIA'!B137</f>
        <v>#N/A</v>
      </c>
      <c r="M9" s="298">
        <f>'2STRATEGIA'!G149</f>
        <v>0</v>
      </c>
      <c r="N9" s="171" t="e">
        <f t="shared" si="0"/>
        <v>#N/A</v>
      </c>
      <c r="O9" s="446" t="e">
        <f>IF(I9="0 - Doteraz nezahájené",VLOOKUP(C9,VSEOBECNE!$A$4:$F$23,2,FALSE),IF(I9="P - Plánovanie prístupov",VLOOKUP(C9,VSEOBECNE!$A$4:$F$23,3,FALSE),IF(I9="D - Realizácia prístupov",VLOOKUP(C9,VSEOBECNE!$A$4:$F$23,4,FALSE),IF(I9="C - Vyhodnocovanie efektívnosti prístupov",VLOOKUP(C9,VSEOBECNE!$A$4:$F$23,5,FALSE),IF(I9="A - Vysoká zrelosť",VLOOKUP(C9,VSEOBECNE!$A$4:$F$23,6,FALSE),0)))))</f>
        <v>#N/A</v>
      </c>
      <c r="P9" s="446"/>
    </row>
    <row r="10" spans="1:16" ht="42.75" x14ac:dyDescent="0.2">
      <c r="A10" s="162">
        <v>9</v>
      </c>
      <c r="B10" s="162" t="str">
        <f>'3ZAMESTNANCI'!$B$9</f>
        <v>3. Zamestnanci</v>
      </c>
      <c r="C10" s="163">
        <f>'3ZAMESTNANCI'!A39</f>
        <v>3.1</v>
      </c>
      <c r="D10" s="164" t="str">
        <f>'3ZAMESTNANCI'!C34</f>
        <v>Riadenie a zlepšovanie ľudských zdrojov za účelom podpory stratégie organizácie</v>
      </c>
      <c r="E10" s="27"/>
      <c r="F10" s="165" t="e">
        <f>'3ZAMESTNANCI'!G43</f>
        <v>#N/A</v>
      </c>
      <c r="G10" s="166" t="e">
        <f>'3ZAMESTNANCI'!G48</f>
        <v>#N/A</v>
      </c>
      <c r="H10" s="167"/>
      <c r="I10" s="168" t="e">
        <f>VLOOKUP(J10,POPISY!$A$2:$D$6,2,FALSE)</f>
        <v>#N/A</v>
      </c>
      <c r="J10" s="169" t="e">
        <f>'3ZAMESTNANCI'!A41</f>
        <v>#N/A</v>
      </c>
      <c r="K10" s="170" t="e">
        <f>'3ZAMESTNANCI'!D62</f>
        <v>#N/A</v>
      </c>
      <c r="L10" s="163" t="e">
        <f>'3ZAMESTNANCI'!B41</f>
        <v>#N/A</v>
      </c>
      <c r="M10" s="298">
        <f>'3ZAMESTNANCI'!G53</f>
        <v>0</v>
      </c>
      <c r="N10" s="171" t="e">
        <f t="shared" si="0"/>
        <v>#N/A</v>
      </c>
      <c r="O10" s="446" t="e">
        <f>IF(I10="0 - Doteraz nezahájené",VLOOKUP(C10,VSEOBECNE!$A$4:$F$23,2,FALSE),IF(I10="P - Plánovanie prístupov",VLOOKUP(C10,VSEOBECNE!$A$4:$F$23,3,FALSE),IF(I10="D - Realizácia prístupov",VLOOKUP(C10,VSEOBECNE!$A$4:$F$23,4,FALSE),IF(I10="C - Vyhodnocovanie efektívnosti prístupov",VLOOKUP(C10,VSEOBECNE!$A$4:$F$23,5,FALSE),IF(I10="A - Vysoká zrelosť",VLOOKUP(C10,VSEOBECNE!$A$4:$F$23,6,FALSE),0)))))</f>
        <v>#N/A</v>
      </c>
      <c r="P10" s="446"/>
    </row>
    <row r="11" spans="1:16" ht="42.75" x14ac:dyDescent="0.2">
      <c r="A11" s="162">
        <v>10</v>
      </c>
      <c r="B11" s="162" t="str">
        <f>'3ZAMESTNANCI'!$B$9</f>
        <v>3. Zamestnanci</v>
      </c>
      <c r="C11" s="163">
        <f>'3ZAMESTNANCI'!A71</f>
        <v>3.2</v>
      </c>
      <c r="D11" s="164" t="str">
        <f>'3ZAMESTNANCI'!C66</f>
        <v>Rozvíjanie a riadenie kompetentnosti zamestnancov</v>
      </c>
      <c r="E11" s="27"/>
      <c r="F11" s="165" t="e">
        <f>'3ZAMESTNANCI'!G75</f>
        <v>#N/A</v>
      </c>
      <c r="G11" s="166" t="e">
        <f>'3ZAMESTNANCI'!G80</f>
        <v>#N/A</v>
      </c>
      <c r="H11" s="167"/>
      <c r="I11" s="168" t="e">
        <f>VLOOKUP(J11,POPISY!$A$2:$D$6,2,FALSE)</f>
        <v>#N/A</v>
      </c>
      <c r="J11" s="169" t="e">
        <f>'3ZAMESTNANCI'!A73</f>
        <v>#N/A</v>
      </c>
      <c r="K11" s="170" t="e">
        <f>'3ZAMESTNANCI'!D94</f>
        <v>#N/A</v>
      </c>
      <c r="L11" s="163" t="e">
        <f>'3ZAMESTNANCI'!B73</f>
        <v>#N/A</v>
      </c>
      <c r="M11" s="298">
        <f>'3ZAMESTNANCI'!G85</f>
        <v>0</v>
      </c>
      <c r="N11" s="171" t="e">
        <f t="shared" si="0"/>
        <v>#N/A</v>
      </c>
      <c r="O11" s="446" t="e">
        <f>IF(I11="0 - Doteraz nezahájené",VLOOKUP(C11,VSEOBECNE!$A$4:$F$23,2,FALSE),IF(I11="P - Plánovanie prístupov",VLOOKUP(C11,VSEOBECNE!$A$4:$F$23,3,FALSE),IF(I11="D - Realizácia prístupov",VLOOKUP(C11,VSEOBECNE!$A$4:$F$23,4,FALSE),IF(I11="C - Vyhodnocovanie efektívnosti prístupov",VLOOKUP(C11,VSEOBECNE!$A$4:$F$23,5,FALSE),IF(I11="A - Vysoká zrelosť",VLOOKUP(C11,VSEOBECNE!$A$4:$F$23,6,FALSE),0)))))</f>
        <v>#N/A</v>
      </c>
      <c r="P11" s="446"/>
    </row>
    <row r="12" spans="1:16" ht="57" x14ac:dyDescent="0.2">
      <c r="A12" s="162">
        <v>11</v>
      </c>
      <c r="B12" s="162" t="str">
        <f>'3ZAMESTNANCI'!$B$9</f>
        <v>3. Zamestnanci</v>
      </c>
      <c r="C12" s="163">
        <f>'3ZAMESTNANCI'!A103</f>
        <v>3.3</v>
      </c>
      <c r="D12" s="164" t="str">
        <f>'3ZAMESTNANCI'!C98</f>
        <v>Zapájanie a splnomocňovanie zamestnancov a podporovanie ich osobného záujmu a prospechu</v>
      </c>
      <c r="E12" s="27"/>
      <c r="F12" s="165" t="e">
        <f>'3ZAMESTNANCI'!G107</f>
        <v>#N/A</v>
      </c>
      <c r="G12" s="166" t="e">
        <f>'3ZAMESTNANCI'!G112</f>
        <v>#N/A</v>
      </c>
      <c r="H12" s="167"/>
      <c r="I12" s="168" t="e">
        <f>VLOOKUP(J12,POPISY!$A$2:$D$6,2,FALSE)</f>
        <v>#N/A</v>
      </c>
      <c r="J12" s="169" t="e">
        <f>'3ZAMESTNANCI'!A105</f>
        <v>#N/A</v>
      </c>
      <c r="K12" s="170" t="e">
        <f>'3ZAMESTNANCI'!D126</f>
        <v>#N/A</v>
      </c>
      <c r="L12" s="163" t="e">
        <f>'3ZAMESTNANCI'!B105</f>
        <v>#N/A</v>
      </c>
      <c r="M12" s="298">
        <f>'3ZAMESTNANCI'!G117</f>
        <v>0</v>
      </c>
      <c r="N12" s="171" t="e">
        <f t="shared" si="0"/>
        <v>#N/A</v>
      </c>
      <c r="O12" s="446" t="e">
        <f>IF(I12="0 - Doteraz nezahájené",VLOOKUP(C12,VSEOBECNE!$A$4:$F$23,2,FALSE),IF(I12="P - Plánovanie prístupov",VLOOKUP(C12,VSEOBECNE!$A$4:$F$23,3,FALSE),IF(I12="D - Realizácia prístupov",VLOOKUP(C12,VSEOBECNE!$A$4:$F$23,4,FALSE),IF(I12="C - Vyhodnocovanie efektívnosti prístupov",VLOOKUP(C12,VSEOBECNE!$A$4:$F$23,5,FALSE),IF(I12="A - Vysoká zrelosť",VLOOKUP(C12,VSEOBECNE!$A$4:$F$23,6,FALSE),0)))))</f>
        <v>#N/A</v>
      </c>
      <c r="P12" s="446"/>
    </row>
    <row r="13" spans="1:16" ht="42.75" x14ac:dyDescent="0.2">
      <c r="A13" s="162">
        <v>12</v>
      </c>
      <c r="B13" s="162" t="str">
        <f>'4PARTNERSTVAZDROJE'!$B$9</f>
        <v>4. Partnerstvá a zdroje</v>
      </c>
      <c r="C13" s="163">
        <f>'4PARTNERSTVAZDROJE'!A39</f>
        <v>4.0999999999999996</v>
      </c>
      <c r="D13" s="164" t="str">
        <f>'4PARTNERSTVAZDROJE'!C34</f>
        <v>Vytvorenie a riadenie partnerstiev s relevantnými organizáciami</v>
      </c>
      <c r="E13" s="27"/>
      <c r="F13" s="165" t="e">
        <f>'4PARTNERSTVAZDROJE'!G43</f>
        <v>#N/A</v>
      </c>
      <c r="G13" s="166" t="e">
        <f>'4PARTNERSTVAZDROJE'!G48</f>
        <v>#N/A</v>
      </c>
      <c r="H13" s="167"/>
      <c r="I13" s="168" t="e">
        <f>VLOOKUP(J13,POPISY!$A$2:$D$6,2,FALSE)</f>
        <v>#N/A</v>
      </c>
      <c r="J13" s="169" t="e">
        <f>'4PARTNERSTVAZDROJE'!A41</f>
        <v>#N/A</v>
      </c>
      <c r="K13" s="170" t="e">
        <f>'4PARTNERSTVAZDROJE'!D62</f>
        <v>#N/A</v>
      </c>
      <c r="L13" s="163" t="e">
        <f>'4PARTNERSTVAZDROJE'!B41</f>
        <v>#N/A</v>
      </c>
      <c r="M13" s="298">
        <f>'4PARTNERSTVAZDROJE'!G53</f>
        <v>0</v>
      </c>
      <c r="N13" s="171" t="e">
        <f t="shared" si="0"/>
        <v>#N/A</v>
      </c>
      <c r="O13" s="446" t="e">
        <f>IF(I13="0 - Doteraz nezahájené",VLOOKUP(C13,VSEOBECNE!$A$4:$F$23,2,FALSE),IF(I13="P - Plánovanie prístupov",VLOOKUP(C13,VSEOBECNE!$A$4:$F$23,3,FALSE),IF(I13="D - Realizácia prístupov",VLOOKUP(C13,VSEOBECNE!$A$4:$F$23,4,FALSE),IF(I13="C - Vyhodnocovanie efektívnosti prístupov",VLOOKUP(C13,VSEOBECNE!$A$4:$F$23,5,FALSE),IF(I13="A - Vysoká zrelosť",VLOOKUP(C13,VSEOBECNE!$A$4:$F$23,6,FALSE),0)))))</f>
        <v>#N/A</v>
      </c>
      <c r="P13" s="446"/>
    </row>
    <row r="14" spans="1:16" ht="28.5" x14ac:dyDescent="0.2">
      <c r="A14" s="162">
        <v>13</v>
      </c>
      <c r="B14" s="162" t="str">
        <f>'4PARTNERSTVAZDROJE'!$B$9</f>
        <v>4. Partnerstvá a zdroje</v>
      </c>
      <c r="C14" s="163">
        <f>'4PARTNERSTVAZDROJE'!A71</f>
        <v>4.2</v>
      </c>
      <c r="D14" s="164" t="str">
        <f>'4PARTNERSTVAZDROJE'!C66</f>
        <v>Spolupráca s občanmi a občianskymi združeniami</v>
      </c>
      <c r="E14" s="27"/>
      <c r="F14" s="165" t="e">
        <f>'4PARTNERSTVAZDROJE'!G75</f>
        <v>#N/A</v>
      </c>
      <c r="G14" s="166" t="e">
        <f>'4PARTNERSTVAZDROJE'!G80</f>
        <v>#N/A</v>
      </c>
      <c r="H14" s="167"/>
      <c r="I14" s="168" t="e">
        <f>VLOOKUP(J14,POPISY!$A$2:$D$6,2,FALSE)</f>
        <v>#N/A</v>
      </c>
      <c r="J14" s="169" t="e">
        <f>'4PARTNERSTVAZDROJE'!A73</f>
        <v>#N/A</v>
      </c>
      <c r="K14" s="170" t="e">
        <f>'4PARTNERSTVAZDROJE'!D94</f>
        <v>#N/A</v>
      </c>
      <c r="L14" s="163" t="e">
        <f>'4PARTNERSTVAZDROJE'!B73</f>
        <v>#N/A</v>
      </c>
      <c r="M14" s="298">
        <f>'4PARTNERSTVAZDROJE'!G85</f>
        <v>0</v>
      </c>
      <c r="N14" s="171" t="e">
        <f t="shared" si="0"/>
        <v>#N/A</v>
      </c>
      <c r="O14" s="446" t="e">
        <f>IF(I14="0 - Doteraz nezahájené",VLOOKUP(C14,VSEOBECNE!$A$4:$F$23,2,FALSE),IF(I14="P - Plánovanie prístupov",VLOOKUP(C14,VSEOBECNE!$A$4:$F$23,3,FALSE),IF(I14="D - Realizácia prístupov",VLOOKUP(C14,VSEOBECNE!$A$4:$F$23,4,FALSE),IF(I14="C - Vyhodnocovanie efektívnosti prístupov",VLOOKUP(C14,VSEOBECNE!$A$4:$F$23,5,FALSE),IF(I14="A - Vysoká zrelosť",VLOOKUP(C14,VSEOBECNE!$A$4:$F$23,6,FALSE),0)))))</f>
        <v>#N/A</v>
      </c>
      <c r="P14" s="446"/>
    </row>
    <row r="15" spans="1:16" x14ac:dyDescent="0.2">
      <c r="A15" s="162">
        <v>14</v>
      </c>
      <c r="B15" s="162" t="str">
        <f>'4PARTNERSTVAZDROJE'!$B$9</f>
        <v>4. Partnerstvá a zdroje</v>
      </c>
      <c r="C15" s="163">
        <f>'4PARTNERSTVAZDROJE'!A103</f>
        <v>4.3</v>
      </c>
      <c r="D15" s="164" t="str">
        <f>'4PARTNERSTVAZDROJE'!C98</f>
        <v>Riadenie financií</v>
      </c>
      <c r="E15" s="27"/>
      <c r="F15" s="165" t="e">
        <f>'4PARTNERSTVAZDROJE'!G107</f>
        <v>#N/A</v>
      </c>
      <c r="G15" s="166" t="e">
        <f>'4PARTNERSTVAZDROJE'!G112</f>
        <v>#N/A</v>
      </c>
      <c r="H15" s="167"/>
      <c r="I15" s="168" t="e">
        <f>VLOOKUP(J15,POPISY!$A$2:$D$6,2,FALSE)</f>
        <v>#N/A</v>
      </c>
      <c r="J15" s="169" t="e">
        <f>'4PARTNERSTVAZDROJE'!A105</f>
        <v>#N/A</v>
      </c>
      <c r="K15" s="170" t="e">
        <f>'4PARTNERSTVAZDROJE'!D126</f>
        <v>#N/A</v>
      </c>
      <c r="L15" s="163" t="e">
        <f>'4PARTNERSTVAZDROJE'!B105</f>
        <v>#N/A</v>
      </c>
      <c r="M15" s="298">
        <f>'4PARTNERSTVAZDROJE'!G117</f>
        <v>0</v>
      </c>
      <c r="N15" s="171" t="e">
        <f t="shared" si="0"/>
        <v>#N/A</v>
      </c>
      <c r="O15" s="446" t="e">
        <f>IF(I15="0 - Doteraz nezahájené",VLOOKUP(C15,VSEOBECNE!$A$4:$F$23,2,FALSE),IF(I15="P - Plánovanie prístupov",VLOOKUP(C15,VSEOBECNE!$A$4:$F$23,3,FALSE),IF(I15="D - Realizácia prístupov",VLOOKUP(C15,VSEOBECNE!$A$4:$F$23,4,FALSE),IF(I15="C - Vyhodnocovanie efektívnosti prístupov",VLOOKUP(C15,VSEOBECNE!$A$4:$F$23,5,FALSE),IF(I15="A - Vysoká zrelosť",VLOOKUP(C15,VSEOBECNE!$A$4:$F$23,6,FALSE),0)))))</f>
        <v>#N/A</v>
      </c>
      <c r="P15" s="446"/>
    </row>
    <row r="16" spans="1:16" ht="28.5" x14ac:dyDescent="0.2">
      <c r="A16" s="162">
        <v>15</v>
      </c>
      <c r="B16" s="162" t="str">
        <f>'4PARTNERSTVAZDROJE'!$B$9</f>
        <v>4. Partnerstvá a zdroje</v>
      </c>
      <c r="C16" s="163">
        <f>'4PARTNERSTVAZDROJE'!A135</f>
        <v>4.4000000000000004</v>
      </c>
      <c r="D16" s="164" t="str">
        <f>'4PARTNERSTVAZDROJE'!C130</f>
        <v>Riadenie informácií a vedomostí</v>
      </c>
      <c r="E16" s="27"/>
      <c r="F16" s="165" t="e">
        <f>'4PARTNERSTVAZDROJE'!G139</f>
        <v>#N/A</v>
      </c>
      <c r="G16" s="166" t="e">
        <f>'4PARTNERSTVAZDROJE'!G144</f>
        <v>#N/A</v>
      </c>
      <c r="H16" s="167"/>
      <c r="I16" s="168" t="e">
        <f>VLOOKUP(J16,POPISY!$A$2:$D$6,2,FALSE)</f>
        <v>#N/A</v>
      </c>
      <c r="J16" s="169" t="e">
        <f>'4PARTNERSTVAZDROJE'!A137</f>
        <v>#N/A</v>
      </c>
      <c r="K16" s="170" t="e">
        <f>'4PARTNERSTVAZDROJE'!D158</f>
        <v>#N/A</v>
      </c>
      <c r="L16" s="163" t="e">
        <f>'4PARTNERSTVAZDROJE'!B137</f>
        <v>#N/A</v>
      </c>
      <c r="M16" s="298">
        <f>'4PARTNERSTVAZDROJE'!G149</f>
        <v>0</v>
      </c>
      <c r="N16" s="171" t="e">
        <f t="shared" si="0"/>
        <v>#N/A</v>
      </c>
      <c r="O16" s="446" t="e">
        <f>IF(I16="0 - Doteraz nezahájené",VLOOKUP(C16,VSEOBECNE!$A$4:$F$23,2,FALSE),IF(I16="P - Plánovanie prístupov",VLOOKUP(C16,VSEOBECNE!$A$4:$F$23,3,FALSE),IF(I16="D - Realizácia prístupov",VLOOKUP(C16,VSEOBECNE!$A$4:$F$23,4,FALSE),IF(I16="C - Vyhodnocovanie efektívnosti prístupov",VLOOKUP(C16,VSEOBECNE!$A$4:$F$23,5,FALSE),IF(I16="A - Vysoká zrelosť",VLOOKUP(C16,VSEOBECNE!$A$4:$F$23,6,FALSE),0)))))</f>
        <v>#N/A</v>
      </c>
      <c r="P16" s="446"/>
    </row>
    <row r="17" spans="1:17" x14ac:dyDescent="0.2">
      <c r="A17" s="162">
        <v>16</v>
      </c>
      <c r="B17" s="162" t="str">
        <f>'4PARTNERSTVAZDROJE'!$B$9</f>
        <v>4. Partnerstvá a zdroje</v>
      </c>
      <c r="C17" s="163">
        <f>'4PARTNERSTVAZDROJE'!A167</f>
        <v>4.5</v>
      </c>
      <c r="D17" s="164" t="str">
        <f>'4PARTNERSTVAZDROJE'!C162</f>
        <v>Riadenie technológií</v>
      </c>
      <c r="E17" s="27"/>
      <c r="F17" s="165" t="e">
        <f>'4PARTNERSTVAZDROJE'!G171</f>
        <v>#N/A</v>
      </c>
      <c r="G17" s="166" t="e">
        <f>'4PARTNERSTVAZDROJE'!G176</f>
        <v>#N/A</v>
      </c>
      <c r="H17" s="167"/>
      <c r="I17" s="168" t="e">
        <f>VLOOKUP(J17,POPISY!$A$2:$D$6,2,FALSE)</f>
        <v>#N/A</v>
      </c>
      <c r="J17" s="169" t="e">
        <f>'4PARTNERSTVAZDROJE'!A169</f>
        <v>#N/A</v>
      </c>
      <c r="K17" s="170" t="e">
        <f>'4PARTNERSTVAZDROJE'!D190</f>
        <v>#N/A</v>
      </c>
      <c r="L17" s="163" t="e">
        <f>'4PARTNERSTVAZDROJE'!B169</f>
        <v>#N/A</v>
      </c>
      <c r="M17" s="298">
        <f>'4PARTNERSTVAZDROJE'!G181</f>
        <v>0</v>
      </c>
      <c r="N17" s="171" t="e">
        <f t="shared" si="0"/>
        <v>#N/A</v>
      </c>
      <c r="O17" s="446" t="e">
        <f>IF(I17="0 - Doteraz nezahájené",VLOOKUP(C17,VSEOBECNE!$A$4:$F$23,2,FALSE),IF(I17="P - Plánovanie prístupov",VLOOKUP(C17,VSEOBECNE!$A$4:$F$23,3,FALSE),IF(I17="D - Realizácia prístupov",VLOOKUP(C17,VSEOBECNE!$A$4:$F$23,4,FALSE),IF(I17="C - Vyhodnocovanie efektívnosti prístupov",VLOOKUP(C17,VSEOBECNE!$A$4:$F$23,5,FALSE),IF(I17="A - Vysoká zrelosť",VLOOKUP(C17,VSEOBECNE!$A$4:$F$23,6,FALSE),0)))))</f>
        <v>#N/A</v>
      </c>
      <c r="P17" s="446"/>
    </row>
    <row r="18" spans="1:17" x14ac:dyDescent="0.2">
      <c r="A18" s="162">
        <v>17</v>
      </c>
      <c r="B18" s="162" t="str">
        <f>'4PARTNERSTVAZDROJE'!$B$9</f>
        <v>4. Partnerstvá a zdroje</v>
      </c>
      <c r="C18" s="163">
        <f>'4PARTNERSTVAZDROJE'!A199</f>
        <v>4.5999999999999996</v>
      </c>
      <c r="D18" s="164" t="str">
        <f>'4PARTNERSTVAZDROJE'!C194</f>
        <v>Riadenie zariadení</v>
      </c>
      <c r="E18" s="27"/>
      <c r="F18" s="165" t="e">
        <f>'4PARTNERSTVAZDROJE'!G203</f>
        <v>#N/A</v>
      </c>
      <c r="G18" s="166" t="e">
        <f>'4PARTNERSTVAZDROJE'!G208</f>
        <v>#N/A</v>
      </c>
      <c r="H18" s="167"/>
      <c r="I18" s="168" t="e">
        <f>VLOOKUP(J18,POPISY!$A$2:$D$6,2,FALSE)</f>
        <v>#N/A</v>
      </c>
      <c r="J18" s="169" t="e">
        <f>'4PARTNERSTVAZDROJE'!A201</f>
        <v>#N/A</v>
      </c>
      <c r="K18" s="170" t="e">
        <f>'4PARTNERSTVAZDROJE'!D222</f>
        <v>#N/A</v>
      </c>
      <c r="L18" s="163" t="e">
        <f>'4PARTNERSTVAZDROJE'!B201</f>
        <v>#N/A</v>
      </c>
      <c r="M18" s="298">
        <f>'4PARTNERSTVAZDROJE'!G213</f>
        <v>0</v>
      </c>
      <c r="N18" s="171" t="e">
        <f t="shared" si="0"/>
        <v>#N/A</v>
      </c>
      <c r="O18" s="446" t="e">
        <f>IF(I18="0 - Doteraz nezahájené",VLOOKUP(C18,VSEOBECNE!$A$4:$F$23,2,FALSE),IF(I18="P - Plánovanie prístupov",VLOOKUP(C18,VSEOBECNE!$A$4:$F$23,3,FALSE),IF(I18="D - Realizácia prístupov",VLOOKUP(C18,VSEOBECNE!$A$4:$F$23,4,FALSE),IF(I18="C - Vyhodnocovanie efektívnosti prístupov",VLOOKUP(C18,VSEOBECNE!$A$4:$F$23,5,FALSE),IF(I18="A - Vysoká zrelosť",VLOOKUP(C18,VSEOBECNE!$A$4:$F$23,6,FALSE),0)))))</f>
        <v>#N/A</v>
      </c>
      <c r="P18" s="446"/>
    </row>
    <row r="19" spans="1:17" ht="57" x14ac:dyDescent="0.2">
      <c r="A19" s="162">
        <v>18</v>
      </c>
      <c r="B19" s="162" t="str">
        <f>'5PROCESY'!$B$9</f>
        <v>5. Procesy</v>
      </c>
      <c r="C19" s="163">
        <f>'5PROCESY'!A39</f>
        <v>5.0999999999999996</v>
      </c>
      <c r="D19" s="164" t="str">
        <f>'5PROCESY'!C34</f>
        <v>Navrhovanie a riadenie procesov s cieľom zvyšovania hodnoty pre občanov a zákazníkov</v>
      </c>
      <c r="E19" s="27"/>
      <c r="F19" s="172" t="e">
        <f>'5PROCESY'!G43</f>
        <v>#N/A</v>
      </c>
      <c r="G19" s="166" t="e">
        <f>'5PROCESY'!G48</f>
        <v>#N/A</v>
      </c>
      <c r="H19" s="167"/>
      <c r="I19" s="168" t="e">
        <f>VLOOKUP(J19,POPISY!$A$2:$D$6,2,FALSE)</f>
        <v>#N/A</v>
      </c>
      <c r="J19" s="169" t="e">
        <f>'5PROCESY'!A41</f>
        <v>#N/A</v>
      </c>
      <c r="K19" s="170" t="e">
        <f>'5PROCESY'!D62</f>
        <v>#N/A</v>
      </c>
      <c r="L19" s="163" t="e">
        <f>'5PROCESY'!B41</f>
        <v>#N/A</v>
      </c>
      <c r="M19" s="298">
        <f>'5PROCESY'!G53</f>
        <v>0</v>
      </c>
      <c r="N19" s="171" t="e">
        <f t="shared" si="0"/>
        <v>#N/A</v>
      </c>
      <c r="O19" s="446" t="e">
        <f>IF(I19="0 - Doteraz nezahájené",VLOOKUP(C19,VSEOBECNE!$A$4:$F$23,2,FALSE),IF(I19="P - Plánovanie prístupov",VLOOKUP(C19,VSEOBECNE!$A$4:$F$23,3,FALSE),IF(I19="D - Realizácia prístupov",VLOOKUP(C19,VSEOBECNE!$A$4:$F$23,4,FALSE),IF(I19="C - Vyhodnocovanie efektívnosti prístupov",VLOOKUP(C19,VSEOBECNE!$A$4:$F$23,5,FALSE),IF(I19="A - Vysoká zrelosť",VLOOKUP(C19,VSEOBECNE!$A$4:$F$23,6,FALSE),0)))))</f>
        <v>#N/A</v>
      </c>
      <c r="P19" s="446"/>
    </row>
    <row r="20" spans="1:17" ht="57" x14ac:dyDescent="0.2">
      <c r="A20" s="162">
        <v>19</v>
      </c>
      <c r="B20" s="162" t="str">
        <f>'5PROCESY'!$B$9</f>
        <v>5. Procesy</v>
      </c>
      <c r="C20" s="163">
        <f>'5PROCESY'!A71</f>
        <v>5.2</v>
      </c>
      <c r="D20" s="164" t="str">
        <f>'5PROCESY'!C66</f>
        <v>Dodávanie produktov a služieb zákazníkom, občanom, zainteresovaným stranám a spoločnosti</v>
      </c>
      <c r="E20" s="27"/>
      <c r="F20" s="172" t="e">
        <f>'5PROCESY'!G75</f>
        <v>#N/A</v>
      </c>
      <c r="G20" s="166" t="e">
        <f>'5PROCESY'!G80</f>
        <v>#N/A</v>
      </c>
      <c r="H20" s="167"/>
      <c r="I20" s="168" t="e">
        <f>VLOOKUP(J20,POPISY!$A$2:$D$6,2,FALSE)</f>
        <v>#N/A</v>
      </c>
      <c r="J20" s="169" t="e">
        <f>'5PROCESY'!A73</f>
        <v>#N/A</v>
      </c>
      <c r="K20" s="170" t="e">
        <f>'5PROCESY'!D94</f>
        <v>#N/A</v>
      </c>
      <c r="L20" s="163" t="e">
        <f>'5PROCESY'!B73</f>
        <v>#N/A</v>
      </c>
      <c r="M20" s="298">
        <f>'5PROCESY'!G85</f>
        <v>0</v>
      </c>
      <c r="N20" s="171" t="e">
        <f t="shared" si="0"/>
        <v>#N/A</v>
      </c>
      <c r="O20" s="446" t="e">
        <f>IF(I20="0 - Doteraz nezahájené",VLOOKUP(C20,VSEOBECNE!$A$4:$F$23,2,FALSE),IF(I20="P - Plánovanie prístupov",VLOOKUP(C20,VSEOBECNE!$A$4:$F$23,3,FALSE),IF(I20="D - Realizácia prístupov",VLOOKUP(C20,VSEOBECNE!$A$4:$F$23,4,FALSE),IF(I20="C - Vyhodnocovanie efektívnosti prístupov",VLOOKUP(C20,VSEOBECNE!$A$4:$F$23,5,FALSE),IF(I20="A - Vysoká zrelosť",VLOOKUP(C20,VSEOBECNE!$A$4:$F$23,6,FALSE),0)))))</f>
        <v>#N/A</v>
      </c>
      <c r="P20" s="446"/>
    </row>
    <row r="21" spans="1:17" ht="42.75" x14ac:dyDescent="0.2">
      <c r="A21" s="162">
        <v>20</v>
      </c>
      <c r="B21" s="162" t="str">
        <f>'5PROCESY'!$B$9</f>
        <v>5. Procesy</v>
      </c>
      <c r="C21" s="163">
        <f>'5PROCESY'!A103</f>
        <v>5.3</v>
      </c>
      <c r="D21" s="164" t="str">
        <f>'5PROCESY'!C98</f>
        <v>Koordinácia procesov v celej organizácii a s inými relevantnými organizáciami</v>
      </c>
      <c r="E21" s="27"/>
      <c r="F21" s="172" t="e">
        <f>'5PROCESY'!G107</f>
        <v>#N/A</v>
      </c>
      <c r="G21" s="166" t="e">
        <f>'5PROCESY'!G112</f>
        <v>#N/A</v>
      </c>
      <c r="H21" s="167"/>
      <c r="I21" s="168" t="e">
        <f>VLOOKUP(J21,POPISY!$A$2:$D$6,2,FALSE)</f>
        <v>#N/A</v>
      </c>
      <c r="J21" s="169" t="e">
        <f>'5PROCESY'!A105</f>
        <v>#N/A</v>
      </c>
      <c r="K21" s="170" t="e">
        <f>'5PROCESY'!D126</f>
        <v>#N/A</v>
      </c>
      <c r="L21" s="163" t="e">
        <f>'5PROCESY'!B105</f>
        <v>#N/A</v>
      </c>
      <c r="M21" s="298">
        <f>'5PROCESY'!G117</f>
        <v>0</v>
      </c>
      <c r="N21" s="171" t="e">
        <f t="shared" si="0"/>
        <v>#N/A</v>
      </c>
      <c r="O21" s="446" t="e">
        <f>IF(I21="0 - Doteraz nezahájené",VLOOKUP(C21,VSEOBECNE!$A$4:$F$23,2,FALSE),IF(I21="P - Plánovanie prístupov",VLOOKUP(C21,VSEOBECNE!$A$4:$F$23,3,FALSE),IF(I21="D - Realizácia prístupov",VLOOKUP(C21,VSEOBECNE!$A$4:$F$23,4,FALSE),IF(I21="C - Vyhodnocovanie efektívnosti prístupov",VLOOKUP(C21,VSEOBECNE!$A$4:$F$23,5,FALSE),IF(I21="A - Vysoká zrelosť",VLOOKUP(C21,VSEOBECNE!$A$4:$F$23,6,FALSE),0)))))</f>
        <v>#N/A</v>
      </c>
      <c r="P21" s="446"/>
    </row>
    <row r="22" spans="1:17" ht="96.75" customHeight="1" x14ac:dyDescent="0.2">
      <c r="A22" s="162">
        <v>21</v>
      </c>
      <c r="B22" s="173" t="str">
        <f>'6OBCANZAKAZNIKVYSLEDKY'!B6</f>
        <v>6. Výsledky orientované na občana/zákazníka</v>
      </c>
      <c r="C22" s="163">
        <f>'6OBCANZAKAZNIKVYSLEDKY'!A39</f>
        <v>6.1</v>
      </c>
      <c r="D22" s="164" t="str">
        <f>'6OBCANZAKAZNIKVYSLEDKY'!C34</f>
        <v>Meranie vnímania</v>
      </c>
      <c r="E22" s="27"/>
      <c r="F22" s="174"/>
      <c r="G22" s="166" t="e">
        <f>'6OBCANZAKAZNIKVYSLEDKY'!F55</f>
        <v>#N/A</v>
      </c>
      <c r="H22" s="167"/>
      <c r="I22" s="165" t="e">
        <f>IF(J22&lt;0.1,POPISY!$J$2,IF(J22&lt;0.3,POPISY!$J$4,IF(J22&lt;0.5,POPISY!$J$8,IF(J22&lt;0.7,POPISY!$J$11,IF(J22&lt;1,POPISY!$J$13,POPISY!$J$15)))))</f>
        <v>#N/A</v>
      </c>
      <c r="J22" s="175" t="e">
        <f>'6OBCANZAKAZNIKVYSLEDKY'!A41</f>
        <v>#N/A</v>
      </c>
      <c r="K22" s="170" t="e">
        <f>'6OBCANZAKAZNIKVYSLEDKY'!F64</f>
        <v>#N/A</v>
      </c>
      <c r="L22" s="163" t="e">
        <f>'6OBCANZAKAZNIKVYSLEDKY'!B41</f>
        <v>#N/A</v>
      </c>
      <c r="M22" s="298">
        <f>'6OBCANZAKAZNIKVYSLEDKY'!F60</f>
        <v>0</v>
      </c>
      <c r="N22" s="171" t="e">
        <f t="shared" si="0"/>
        <v>#N/A</v>
      </c>
      <c r="O22" s="308" t="e">
        <f>IF(Q22&lt;10,VLOOKUP(C22,VSEOBECNE!$A$26:$D$33,2,FALSE),IF(Q22&lt;80,VLOOKUP(C22,VSEOBECNE!$A$26:$D$33,3,FALSE),IF(Q22&lt;101,VLOOKUP(C22,VSEOBECNE!$A$26:$D$33,4,FALSE),0)))</f>
        <v>#N/A</v>
      </c>
      <c r="Q22" t="e">
        <f t="shared" ref="Q22:Q29" si="1">100-(J22*100)</f>
        <v>#N/A</v>
      </c>
    </row>
    <row r="23" spans="1:17" ht="90" customHeight="1" x14ac:dyDescent="0.2">
      <c r="A23" s="162">
        <v>22</v>
      </c>
      <c r="B23" s="173" t="str">
        <f>'6OBCANZAKAZNIKVYSLEDKY'!B6</f>
        <v>6. Výsledky orientované na občana/zákazníka</v>
      </c>
      <c r="C23" s="163">
        <f>'6OBCANZAKAZNIKVYSLEDKY'!A71</f>
        <v>6.2</v>
      </c>
      <c r="D23" s="164" t="str">
        <f>'6OBCANZAKAZNIKVYSLEDKY'!C66</f>
        <v>Meranie výkonnosti</v>
      </c>
      <c r="E23" s="27"/>
      <c r="F23" s="174"/>
      <c r="G23" s="166" t="e">
        <f>'6OBCANZAKAZNIKVYSLEDKY'!F87</f>
        <v>#N/A</v>
      </c>
      <c r="H23" s="167"/>
      <c r="I23" s="165" t="e">
        <f>IF(J23&lt;0.1,POPISY!$J$2,IF(J23&lt;0.3,POPISY!$J$4,IF(J23&lt;0.5,POPISY!$J$8,IF(J23&lt;0.7,POPISY!$J$11,IF(J23&lt;1,POPISY!$J$13,POPISY!$J$15)))))</f>
        <v>#N/A</v>
      </c>
      <c r="J23" s="175" t="e">
        <f>'6OBCANZAKAZNIKVYSLEDKY'!A73</f>
        <v>#N/A</v>
      </c>
      <c r="K23" s="170" t="e">
        <f>'6OBCANZAKAZNIKVYSLEDKY'!F96</f>
        <v>#N/A</v>
      </c>
      <c r="L23" s="163" t="e">
        <f>'6OBCANZAKAZNIKVYSLEDKY'!B73</f>
        <v>#N/A</v>
      </c>
      <c r="M23" s="298">
        <f>'6OBCANZAKAZNIKVYSLEDKY'!F92</f>
        <v>0</v>
      </c>
      <c r="N23" s="171" t="e">
        <f t="shared" si="0"/>
        <v>#N/A</v>
      </c>
      <c r="O23" s="308" t="e">
        <f>IF(Q23&lt;10,VLOOKUP(C23,VSEOBECNE!$A$26:$D$33,2,FALSE),IF(Q23&lt;80,VLOOKUP(C23,VSEOBECNE!$A$26:$D$33,3,FALSE),IF(Q23&lt;101,VLOOKUP(C23,VSEOBECNE!$A$26:$D$33,4,FALSE),0)))</f>
        <v>#N/A</v>
      </c>
      <c r="Q23" t="e">
        <f t="shared" si="1"/>
        <v>#N/A</v>
      </c>
    </row>
    <row r="24" spans="1:17" ht="87" customHeight="1" x14ac:dyDescent="0.2">
      <c r="A24" s="162">
        <v>23</v>
      </c>
      <c r="B24" s="173" t="str">
        <f>'7ZAMESTNANCIVYSLEDKY'!B6</f>
        <v>7. Výsledky vo vzťahu k zamestnancom</v>
      </c>
      <c r="C24" s="162">
        <f>'7ZAMESTNANCIVYSLEDKY'!A39</f>
        <v>7.1</v>
      </c>
      <c r="D24" s="164" t="str">
        <f>'7ZAMESTNANCIVYSLEDKY'!C34</f>
        <v>Meranie vnímania</v>
      </c>
      <c r="E24" s="27"/>
      <c r="F24" s="174"/>
      <c r="G24" s="176" t="e">
        <f>'7ZAMESTNANCIVYSLEDKY'!F55</f>
        <v>#N/A</v>
      </c>
      <c r="H24" s="167"/>
      <c r="I24" s="165" t="e">
        <f>IF(J24&lt;0.1,POPISY!$J$2,IF(J24&lt;0.3,POPISY!$J$4,IF(J24&lt;0.5,POPISY!$J$8,IF(J24&lt;0.7,POPISY!$J$11,IF(J24&lt;1,POPISY!$J$13,POPISY!$J$15)))))</f>
        <v>#N/A</v>
      </c>
      <c r="J24" s="175" t="e">
        <f>'7ZAMESTNANCIVYSLEDKY'!A41</f>
        <v>#N/A</v>
      </c>
      <c r="K24" s="170" t="e">
        <f>'7ZAMESTNANCIVYSLEDKY'!F64</f>
        <v>#N/A</v>
      </c>
      <c r="L24" s="169" t="e">
        <f>'7ZAMESTNANCIVYSLEDKY'!B41</f>
        <v>#N/A</v>
      </c>
      <c r="M24" s="298">
        <f>'7ZAMESTNANCIVYSLEDKY'!F60</f>
        <v>0</v>
      </c>
      <c r="N24" s="171" t="e">
        <f t="shared" si="0"/>
        <v>#N/A</v>
      </c>
      <c r="O24" s="308" t="e">
        <f>IF(Q24&lt;10,VLOOKUP(C24,VSEOBECNE!$A$26:$D$33,2,FALSE),IF(Q24&lt;80,VLOOKUP(C24,VSEOBECNE!$A$26:$D$33,3,FALSE),IF(Q24&lt;101,VLOOKUP(C24,VSEOBECNE!$A$26:$D$33,4,FALSE),0)))</f>
        <v>#N/A</v>
      </c>
      <c r="Q24" t="e">
        <f t="shared" si="1"/>
        <v>#N/A</v>
      </c>
    </row>
    <row r="25" spans="1:17" ht="79.5" customHeight="1" x14ac:dyDescent="0.2">
      <c r="A25" s="162">
        <v>24</v>
      </c>
      <c r="B25" s="173" t="str">
        <f>'7ZAMESTNANCIVYSLEDKY'!B6</f>
        <v>7. Výsledky vo vzťahu k zamestnancom</v>
      </c>
      <c r="C25" s="162">
        <f>'7ZAMESTNANCIVYSLEDKY'!A71</f>
        <v>7.2</v>
      </c>
      <c r="D25" s="164" t="str">
        <f>'7ZAMESTNANCIVYSLEDKY'!C66</f>
        <v>Meranie výkonnosti</v>
      </c>
      <c r="E25" s="27"/>
      <c r="F25" s="174"/>
      <c r="G25" s="176" t="e">
        <f>'7ZAMESTNANCIVYSLEDKY'!F87</f>
        <v>#N/A</v>
      </c>
      <c r="H25" s="167"/>
      <c r="I25" s="165" t="e">
        <f>IF(J25&lt;0.1,POPISY!$J$2,IF(J25&lt;0.3,POPISY!$J$4,IF(J25&lt;0.5,POPISY!$J$8,IF(J25&lt;0.7,POPISY!$J$11,IF(J25&lt;1,POPISY!$J$13,POPISY!$J$15)))))</f>
        <v>#N/A</v>
      </c>
      <c r="J25" s="175" t="e">
        <f>'7ZAMESTNANCIVYSLEDKY'!A73</f>
        <v>#N/A</v>
      </c>
      <c r="K25" s="170" t="e">
        <f>'7ZAMESTNANCIVYSLEDKY'!F96</f>
        <v>#N/A</v>
      </c>
      <c r="L25" s="169" t="e">
        <f>'7ZAMESTNANCIVYSLEDKY'!B73</f>
        <v>#N/A</v>
      </c>
      <c r="M25" s="298">
        <f>'7ZAMESTNANCIVYSLEDKY'!F92</f>
        <v>0</v>
      </c>
      <c r="N25" s="171" t="e">
        <f t="shared" si="0"/>
        <v>#N/A</v>
      </c>
      <c r="O25" s="308" t="e">
        <f>IF(Q25&lt;10,VLOOKUP(C25,VSEOBECNE!$A$26:$D$33,2,FALSE),IF(Q25&lt;80,VLOOKUP(C25,VSEOBECNE!$A$26:$D$33,3,FALSE),IF(Q25&lt;101,VLOOKUP(C25,VSEOBECNE!$A$26:$D$33,4,FALSE),0)))</f>
        <v>#N/A</v>
      </c>
      <c r="Q25" t="e">
        <f t="shared" si="1"/>
        <v>#N/A</v>
      </c>
    </row>
    <row r="26" spans="1:17" ht="28.5" x14ac:dyDescent="0.2">
      <c r="A26" s="162">
        <v>25</v>
      </c>
      <c r="B26" s="173" t="str">
        <f>'8SPOLOCNOSTVYSLEDKY'!$B$6</f>
        <v>8. Výsledky vo vzťahu k spoločenskej zodpovednosti</v>
      </c>
      <c r="C26" s="162">
        <f>'8SPOLOCNOSTVYSLEDKY'!A39</f>
        <v>8.1</v>
      </c>
      <c r="D26" s="164" t="str">
        <f>'8SPOLOCNOSTVYSLEDKY'!C34</f>
        <v>Meranie vnímania</v>
      </c>
      <c r="E26" s="27"/>
      <c r="F26" s="174"/>
      <c r="G26" s="176" t="e">
        <f>'8SPOLOCNOSTVYSLEDKY'!F55</f>
        <v>#N/A</v>
      </c>
      <c r="H26" s="167"/>
      <c r="I26" s="165" t="e">
        <f>IF(J26&lt;0.1,POPISY!$J$2,IF(J26&lt;0.3,POPISY!$J$4,IF(J26&lt;0.5,POPISY!$J$8,IF(J26&lt;0.7,POPISY!$J$11,IF(J26&lt;1,POPISY!$J$13,POPISY!$J$15)))))</f>
        <v>#N/A</v>
      </c>
      <c r="J26" s="175" t="e">
        <f>'8SPOLOCNOSTVYSLEDKY'!A41</f>
        <v>#N/A</v>
      </c>
      <c r="K26" s="170" t="e">
        <f>'8SPOLOCNOSTVYSLEDKY'!F64</f>
        <v>#N/A</v>
      </c>
      <c r="L26" s="169" t="e">
        <f>'8SPOLOCNOSTVYSLEDKY'!B41</f>
        <v>#N/A</v>
      </c>
      <c r="M26" s="298">
        <f>'8SPOLOCNOSTVYSLEDKY'!F60</f>
        <v>0</v>
      </c>
      <c r="N26" s="171" t="e">
        <f t="shared" si="0"/>
        <v>#N/A</v>
      </c>
      <c r="O26" s="308" t="e">
        <f>IF(Q26&lt;10,VLOOKUP(C26,VSEOBECNE!$A$26:$D$33,2,FALSE),IF(Q26&lt;80,VLOOKUP(C26,VSEOBECNE!$A$26:$D$33,3,FALSE),IF(Q26&lt;101,VLOOKUP(C26,VSEOBECNE!$A$26:$D$33,4,FALSE),0)))</f>
        <v>#N/A</v>
      </c>
      <c r="Q26" t="e">
        <f>100-(J26*100)</f>
        <v>#N/A</v>
      </c>
    </row>
    <row r="27" spans="1:17" ht="28.5" x14ac:dyDescent="0.2">
      <c r="A27" s="162">
        <v>26</v>
      </c>
      <c r="B27" s="173" t="str">
        <f>'8SPOLOCNOSTVYSLEDKY'!$B$6</f>
        <v>8. Výsledky vo vzťahu k spoločenskej zodpovednosti</v>
      </c>
      <c r="C27" s="162">
        <f>'8SPOLOCNOSTVYSLEDKY'!A71</f>
        <v>8.1999999999999993</v>
      </c>
      <c r="D27" s="164" t="str">
        <f>'8SPOLOCNOSTVYSLEDKY'!C66</f>
        <v>Meranie výkonnosti</v>
      </c>
      <c r="E27" s="27"/>
      <c r="F27" s="174"/>
      <c r="G27" s="176" t="e">
        <f>'8SPOLOCNOSTVYSLEDKY'!F87</f>
        <v>#N/A</v>
      </c>
      <c r="H27" s="167"/>
      <c r="I27" s="165" t="e">
        <f>IF(J27&lt;0.1,POPISY!$J$2,IF(J27&lt;0.3,POPISY!$J$4,IF(J27&lt;0.5,POPISY!$J$8,IF(J27&lt;0.7,POPISY!$J$11,IF(J27&lt;1,POPISY!$J$13,POPISY!$J$15)))))</f>
        <v>#N/A</v>
      </c>
      <c r="J27" s="175" t="e">
        <f>'8SPOLOCNOSTVYSLEDKY'!A73</f>
        <v>#N/A</v>
      </c>
      <c r="K27" s="170" t="e">
        <f>'8SPOLOCNOSTVYSLEDKY'!F96</f>
        <v>#N/A</v>
      </c>
      <c r="L27" s="169" t="e">
        <f>'8SPOLOCNOSTVYSLEDKY'!B73</f>
        <v>#N/A</v>
      </c>
      <c r="M27" s="298">
        <f>'8SPOLOCNOSTVYSLEDKY'!F92</f>
        <v>0</v>
      </c>
      <c r="N27" s="171" t="e">
        <f t="shared" si="0"/>
        <v>#N/A</v>
      </c>
      <c r="O27" s="308" t="e">
        <f>IF(Q27&lt;10,VLOOKUP(C27,VSEOBECNE!$A$26:$D$33,2,FALSE),IF(Q27&lt;80,VLOOKUP(C27,VSEOBECNE!$A$26:$D$33,3,FALSE),IF(Q27&lt;101,VLOOKUP(C27,VSEOBECNE!$A$26:$D$33,4,FALSE),0)))</f>
        <v>#N/A</v>
      </c>
      <c r="Q27" t="e">
        <f t="shared" si="1"/>
        <v>#N/A</v>
      </c>
    </row>
    <row r="28" spans="1:17" s="1" customFormat="1" ht="28.5" x14ac:dyDescent="0.2">
      <c r="A28" s="162">
        <v>27</v>
      </c>
      <c r="B28" s="164" t="str">
        <f>'9KLUCOVEVYSLEDKY'!B6</f>
        <v>9. Kľúčové výsledky výkonnosti</v>
      </c>
      <c r="C28" s="164">
        <f>'9KLUCOVEVYSLEDKY'!A39</f>
        <v>9.1</v>
      </c>
      <c r="D28" s="164" t="str">
        <f>'9KLUCOVEVYSLEDKY'!C34</f>
        <v>Externé výsledky: výstupy a verejná hodnota</v>
      </c>
      <c r="E28" s="137"/>
      <c r="F28" s="174"/>
      <c r="G28" s="176" t="e">
        <f>'9KLUCOVEVYSLEDKY'!F55</f>
        <v>#N/A</v>
      </c>
      <c r="H28" s="177"/>
      <c r="I28" s="165" t="e">
        <f>IF(J28&lt;0.1,POPISY!$J$2,IF(J28&lt;0.3,POPISY!$J$4,IF(J28&lt;0.5,POPISY!$J$8,IF(J28&lt;0.7,POPISY!$J$11,IF(J28&lt;1,POPISY!$J$13,POPISY!$J$15)))))</f>
        <v>#N/A</v>
      </c>
      <c r="J28" s="175" t="e">
        <f>'9KLUCOVEVYSLEDKY'!A41</f>
        <v>#N/A</v>
      </c>
      <c r="K28" s="170" t="e">
        <f>'9KLUCOVEVYSLEDKY'!F64</f>
        <v>#N/A</v>
      </c>
      <c r="L28" s="162" t="e">
        <f>'9KLUCOVEVYSLEDKY'!B41</f>
        <v>#N/A</v>
      </c>
      <c r="M28" s="298">
        <f>'9KLUCOVEVYSLEDKY'!F60</f>
        <v>0</v>
      </c>
      <c r="N28" s="171" t="e">
        <f t="shared" si="0"/>
        <v>#N/A</v>
      </c>
      <c r="O28" s="308" t="e">
        <f>IF(Q28&lt;10,VLOOKUP(C28,VSEOBECNE!$A$26:$D$33,2,FALSE),IF(Q28&lt;80,VLOOKUP(C28,VSEOBECNE!$A$26:$D$33,3,FALSE),IF(Q28&lt;101,VLOOKUP(C28,VSEOBECNE!$A$26:$D$33,4,FALSE),0)))</f>
        <v>#N/A</v>
      </c>
      <c r="Q28" t="e">
        <f t="shared" si="1"/>
        <v>#N/A</v>
      </c>
    </row>
    <row r="29" spans="1:17" s="1" customFormat="1" ht="28.5" x14ac:dyDescent="0.2">
      <c r="A29" s="162">
        <v>28</v>
      </c>
      <c r="B29" s="164" t="str">
        <f>'9KLUCOVEVYSLEDKY'!B6</f>
        <v>9. Kľúčové výsledky výkonnosti</v>
      </c>
      <c r="C29" s="164">
        <f>'9KLUCOVEVYSLEDKY'!A71</f>
        <v>9.1999999999999993</v>
      </c>
      <c r="D29" s="164" t="str">
        <f>'9KLUCOVEVYSLEDKY'!C66</f>
        <v>Interné výsledky: úroveň efektívnosti</v>
      </c>
      <c r="E29" s="137"/>
      <c r="F29" s="174"/>
      <c r="G29" s="178" t="e">
        <f>'9KLUCOVEVYSLEDKY'!F87</f>
        <v>#N/A</v>
      </c>
      <c r="H29" s="179"/>
      <c r="I29" s="165" t="e">
        <f>IF(J29&lt;0.1,POPISY!$J$2,IF(J29&lt;0.3,POPISY!$J$4,IF(J29&lt;0.5,POPISY!$J$8,IF(J29&lt;0.7,POPISY!$J$11,IF(J29&lt;1,POPISY!$J$13,POPISY!$J$15)))))</f>
        <v>#N/A</v>
      </c>
      <c r="J29" s="180" t="e">
        <f>'9KLUCOVEVYSLEDKY'!A73</f>
        <v>#N/A</v>
      </c>
      <c r="K29" s="181" t="e">
        <f>'9KLUCOVEVYSLEDKY'!F96</f>
        <v>#N/A</v>
      </c>
      <c r="L29" s="182" t="e">
        <f>'9KLUCOVEVYSLEDKY'!B73</f>
        <v>#N/A</v>
      </c>
      <c r="M29" s="299">
        <f>'9KLUCOVEVYSLEDKY'!F92</f>
        <v>0</v>
      </c>
      <c r="N29" s="183" t="e">
        <f t="shared" si="0"/>
        <v>#N/A</v>
      </c>
      <c r="O29" s="308" t="e">
        <f>IF(Q29&lt;10,VLOOKUP(C29,VSEOBECNE!$A$26:$D$33,2,FALSE),IF(Q29&lt;80,VLOOKUP(C29,VSEOBECNE!$A$26:$D$33,3,FALSE),IF(Q29&lt;101,VLOOKUP(C29,VSEOBECNE!$A$26:$D$33,4,FALSE),0)))</f>
        <v>#N/A</v>
      </c>
      <c r="Q29" t="e">
        <f t="shared" si="1"/>
        <v>#N/A</v>
      </c>
    </row>
    <row r="33" spans="4:5" x14ac:dyDescent="0.2">
      <c r="D33" s="4"/>
      <c r="E33" s="4"/>
    </row>
    <row r="34" spans="4:5" x14ac:dyDescent="0.2">
      <c r="D34" s="4"/>
      <c r="E34" s="4"/>
    </row>
    <row r="35" spans="4:5" x14ac:dyDescent="0.2">
      <c r="D35" s="4"/>
      <c r="E35" s="4"/>
    </row>
    <row r="36" spans="4:5" x14ac:dyDescent="0.2">
      <c r="D36" s="4"/>
      <c r="E36" s="4"/>
    </row>
    <row r="37" spans="4:5" x14ac:dyDescent="0.2">
      <c r="D37" s="4"/>
      <c r="E37" s="4"/>
    </row>
  </sheetData>
  <sheetProtection formatCells="0" formatColumns="0" formatRows="0" selectLockedCells="1" sort="0" autoFilter="0" pivotTables="0"/>
  <autoFilter ref="A1:N29" xr:uid="{208F1005-E779-4747-91FA-BF7C684FFA56}"/>
  <mergeCells count="20">
    <mergeCell ref="O13:P13"/>
    <mergeCell ref="O2:P2"/>
    <mergeCell ref="O3:P3"/>
    <mergeCell ref="O4:P4"/>
    <mergeCell ref="O5:P5"/>
    <mergeCell ref="O6:P6"/>
    <mergeCell ref="O7:P7"/>
    <mergeCell ref="O8:P8"/>
    <mergeCell ref="O9:P9"/>
    <mergeCell ref="O10:P10"/>
    <mergeCell ref="O11:P11"/>
    <mergeCell ref="O12:P12"/>
    <mergeCell ref="O20:P20"/>
    <mergeCell ref="O21:P21"/>
    <mergeCell ref="O14:P14"/>
    <mergeCell ref="O15:P15"/>
    <mergeCell ref="O16:P16"/>
    <mergeCell ref="O17:P17"/>
    <mergeCell ref="O18:P18"/>
    <mergeCell ref="O19:P19"/>
  </mergeCells>
  <dataValidations count="1">
    <dataValidation operator="greaterThan" allowBlank="1" showInputMessage="1" showErrorMessage="1" sqref="F2:F32" xr:uid="{B22CE4FA-5334-4B4D-96B3-3AE993E98E56}"/>
  </dataValidation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1C06-A25C-41C3-B653-B34CFE29843F}">
  <dimension ref="A1:O544"/>
  <sheetViews>
    <sheetView showGridLines="0" view="pageLayout" zoomScaleNormal="130" zoomScaleSheetLayoutView="115" workbookViewId="0">
      <selection activeCell="C12" sqref="C12:K14"/>
    </sheetView>
  </sheetViews>
  <sheetFormatPr defaultColWidth="0" defaultRowHeight="14.25" customHeight="1" zeroHeight="1" x14ac:dyDescent="0.2"/>
  <cols>
    <col min="1" max="13" width="9" style="246" customWidth="1"/>
    <col min="14" max="14" width="6" style="246" customWidth="1"/>
    <col min="15" max="15" width="47" style="246" hidden="1" customWidth="1"/>
    <col min="16" max="16384" width="1.75" style="246" hidden="1"/>
  </cols>
  <sheetData>
    <row r="1" spans="1:13" x14ac:dyDescent="0.2">
      <c r="A1" s="313"/>
      <c r="B1" s="314"/>
      <c r="C1" s="314"/>
      <c r="D1" s="314"/>
      <c r="E1" s="314"/>
      <c r="F1" s="314"/>
      <c r="G1" s="314"/>
      <c r="H1" s="314"/>
      <c r="I1" s="314"/>
      <c r="J1" s="314"/>
      <c r="K1" s="314"/>
      <c r="L1" s="314"/>
      <c r="M1" s="315"/>
    </row>
    <row r="2" spans="1:13" x14ac:dyDescent="0.2">
      <c r="A2" s="316"/>
      <c r="B2" s="312"/>
      <c r="C2" s="312"/>
      <c r="D2" s="312"/>
      <c r="E2" s="312"/>
      <c r="F2" s="312"/>
      <c r="G2" s="312"/>
      <c r="H2" s="312"/>
      <c r="I2" s="312"/>
      <c r="J2" s="312"/>
      <c r="K2" s="312"/>
      <c r="L2" s="312"/>
      <c r="M2" s="317"/>
    </row>
    <row r="3" spans="1:13" x14ac:dyDescent="0.2">
      <c r="A3" s="316"/>
      <c r="B3" s="312"/>
      <c r="C3" s="312"/>
      <c r="D3" s="312"/>
      <c r="E3" s="312"/>
      <c r="F3" s="312"/>
      <c r="G3" s="312"/>
      <c r="H3" s="312"/>
      <c r="I3" s="312"/>
      <c r="J3" s="312"/>
      <c r="K3" s="312"/>
      <c r="L3" s="312"/>
      <c r="M3" s="317"/>
    </row>
    <row r="4" spans="1:13" x14ac:dyDescent="0.2">
      <c r="A4" s="316"/>
      <c r="B4" s="312"/>
      <c r="C4" s="312"/>
      <c r="D4" s="312"/>
      <c r="E4" s="312"/>
      <c r="F4" s="312"/>
      <c r="G4" s="312"/>
      <c r="H4" s="312"/>
      <c r="I4" s="312"/>
      <c r="J4" s="312"/>
      <c r="K4" s="312"/>
      <c r="L4" s="312"/>
      <c r="M4" s="317"/>
    </row>
    <row r="5" spans="1:13" x14ac:dyDescent="0.2">
      <c r="A5" s="316"/>
      <c r="B5" s="312"/>
      <c r="C5" s="312"/>
      <c r="D5" s="312"/>
      <c r="E5" s="312"/>
      <c r="F5" s="312"/>
      <c r="G5" s="312"/>
      <c r="H5" s="312"/>
      <c r="I5" s="312"/>
      <c r="J5" s="312"/>
      <c r="K5" s="312"/>
      <c r="L5" s="312"/>
      <c r="M5" s="317"/>
    </row>
    <row r="6" spans="1:13" ht="14.25" customHeight="1" x14ac:dyDescent="0.2">
      <c r="A6" s="250"/>
      <c r="B6" s="251"/>
      <c r="C6" s="251"/>
      <c r="D6" s="251"/>
      <c r="E6" s="251"/>
      <c r="F6" s="251"/>
      <c r="G6" s="251"/>
      <c r="H6" s="251"/>
      <c r="I6" s="251"/>
      <c r="J6" s="251"/>
      <c r="K6" s="251"/>
      <c r="L6" s="251"/>
      <c r="M6" s="252"/>
    </row>
    <row r="7" spans="1:13" ht="14.25" customHeight="1" x14ac:dyDescent="0.2">
      <c r="A7" s="250"/>
      <c r="B7" s="251"/>
      <c r="C7" s="251"/>
      <c r="D7" s="251"/>
      <c r="E7" s="251"/>
      <c r="F7" s="251"/>
      <c r="G7" s="251"/>
      <c r="H7" s="251"/>
      <c r="I7" s="251"/>
      <c r="J7" s="251"/>
      <c r="K7" s="251"/>
      <c r="L7" s="251"/>
      <c r="M7" s="252"/>
    </row>
    <row r="8" spans="1:13" ht="14.25" customHeight="1" x14ac:dyDescent="0.2">
      <c r="A8" s="250"/>
      <c r="B8" s="251"/>
      <c r="C8" s="251"/>
      <c r="D8" s="251"/>
      <c r="E8" s="251"/>
      <c r="F8" s="251"/>
      <c r="G8" s="251"/>
      <c r="H8" s="251"/>
      <c r="I8" s="251"/>
      <c r="J8" s="251"/>
      <c r="K8" s="251"/>
      <c r="L8" s="251"/>
      <c r="M8" s="252"/>
    </row>
    <row r="9" spans="1:13" ht="14.25" customHeight="1" x14ac:dyDescent="0.2">
      <c r="A9" s="250"/>
      <c r="B9" s="251"/>
      <c r="C9" s="251"/>
      <c r="D9" s="251"/>
      <c r="E9" s="251"/>
      <c r="F9" s="251"/>
      <c r="G9" s="251"/>
      <c r="H9" s="251"/>
      <c r="I9" s="251"/>
      <c r="J9" s="251"/>
      <c r="K9" s="251"/>
      <c r="L9" s="251"/>
      <c r="M9" s="252"/>
    </row>
    <row r="10" spans="1:13" ht="14.25" customHeight="1" x14ac:dyDescent="0.2">
      <c r="A10" s="250"/>
      <c r="B10" s="251"/>
      <c r="C10" s="251"/>
      <c r="D10" s="251"/>
      <c r="E10" s="251"/>
      <c r="F10" s="251"/>
      <c r="G10" s="251"/>
      <c r="H10" s="251"/>
      <c r="I10" s="251"/>
      <c r="J10" s="251"/>
      <c r="K10" s="251"/>
      <c r="L10" s="251"/>
      <c r="M10" s="252"/>
    </row>
    <row r="11" spans="1:13" ht="14.25" customHeight="1" x14ac:dyDescent="0.2">
      <c r="A11" s="250"/>
      <c r="B11" s="251"/>
      <c r="C11" s="251"/>
      <c r="D11" s="251"/>
      <c r="E11" s="251"/>
      <c r="F11" s="251"/>
      <c r="G11" s="251"/>
      <c r="H11" s="251"/>
      <c r="I11" s="251"/>
      <c r="J11" s="251"/>
      <c r="K11" s="251"/>
      <c r="L11" s="251"/>
      <c r="M11" s="252"/>
    </row>
    <row r="12" spans="1:13" ht="14.25" customHeight="1" x14ac:dyDescent="0.2">
      <c r="A12" s="250"/>
      <c r="B12" s="251"/>
      <c r="C12" s="492" t="s">
        <v>301</v>
      </c>
      <c r="D12" s="492"/>
      <c r="E12" s="492"/>
      <c r="F12" s="492"/>
      <c r="G12" s="492"/>
      <c r="H12" s="492"/>
      <c r="I12" s="492"/>
      <c r="J12" s="492"/>
      <c r="K12" s="492"/>
      <c r="L12" s="251"/>
      <c r="M12" s="252"/>
    </row>
    <row r="13" spans="1:13" ht="14.25" customHeight="1" x14ac:dyDescent="0.2">
      <c r="A13" s="250"/>
      <c r="B13" s="251"/>
      <c r="C13" s="492"/>
      <c r="D13" s="492"/>
      <c r="E13" s="492"/>
      <c r="F13" s="492"/>
      <c r="G13" s="492"/>
      <c r="H13" s="492"/>
      <c r="I13" s="492"/>
      <c r="J13" s="492"/>
      <c r="K13" s="492"/>
      <c r="L13" s="251"/>
      <c r="M13" s="252"/>
    </row>
    <row r="14" spans="1:13" ht="14.25" customHeight="1" x14ac:dyDescent="0.2">
      <c r="A14" s="250"/>
      <c r="B14" s="251"/>
      <c r="C14" s="492"/>
      <c r="D14" s="492"/>
      <c r="E14" s="492"/>
      <c r="F14" s="492"/>
      <c r="G14" s="492"/>
      <c r="H14" s="492"/>
      <c r="I14" s="492"/>
      <c r="J14" s="492"/>
      <c r="K14" s="492"/>
      <c r="L14" s="251"/>
      <c r="M14" s="252"/>
    </row>
    <row r="15" spans="1:13" ht="14.25" customHeight="1" x14ac:dyDescent="0.2">
      <c r="A15" s="250"/>
      <c r="B15" s="251"/>
      <c r="C15" s="493" t="s">
        <v>415</v>
      </c>
      <c r="D15" s="493"/>
      <c r="E15" s="493"/>
      <c r="F15" s="493"/>
      <c r="G15" s="493"/>
      <c r="H15" s="493"/>
      <c r="I15" s="493"/>
      <c r="J15" s="493"/>
      <c r="K15" s="493"/>
      <c r="L15" s="251"/>
      <c r="M15" s="252"/>
    </row>
    <row r="16" spans="1:13" ht="14.25" customHeight="1" x14ac:dyDescent="0.2">
      <c r="A16" s="250"/>
      <c r="B16" s="251"/>
      <c r="C16" s="493"/>
      <c r="D16" s="493"/>
      <c r="E16" s="493"/>
      <c r="F16" s="493"/>
      <c r="G16" s="493"/>
      <c r="H16" s="493"/>
      <c r="I16" s="493"/>
      <c r="J16" s="493"/>
      <c r="K16" s="493"/>
      <c r="L16" s="251"/>
      <c r="M16" s="252"/>
    </row>
    <row r="17" spans="1:13" ht="14.25" customHeight="1" x14ac:dyDescent="0.2">
      <c r="A17" s="250"/>
      <c r="B17" s="251"/>
      <c r="C17" s="494">
        <f>ORGANIZACIA!E7</f>
        <v>0</v>
      </c>
      <c r="D17" s="494"/>
      <c r="E17" s="494"/>
      <c r="F17" s="494"/>
      <c r="G17" s="494"/>
      <c r="H17" s="494"/>
      <c r="I17" s="494"/>
      <c r="J17" s="494"/>
      <c r="K17" s="494"/>
      <c r="L17" s="251"/>
      <c r="M17" s="252"/>
    </row>
    <row r="18" spans="1:13" ht="14.25" customHeight="1" x14ac:dyDescent="0.2">
      <c r="A18" s="250"/>
      <c r="B18" s="251"/>
      <c r="C18" s="494"/>
      <c r="D18" s="494"/>
      <c r="E18" s="494"/>
      <c r="F18" s="494"/>
      <c r="G18" s="494"/>
      <c r="H18" s="494"/>
      <c r="I18" s="494"/>
      <c r="J18" s="494"/>
      <c r="K18" s="494"/>
      <c r="L18" s="251"/>
      <c r="M18" s="252"/>
    </row>
    <row r="19" spans="1:13" ht="14.25" customHeight="1" x14ac:dyDescent="0.2">
      <c r="A19" s="250"/>
      <c r="B19" s="251"/>
      <c r="C19" s="251"/>
      <c r="D19" s="251"/>
      <c r="E19" s="251"/>
      <c r="F19" s="251"/>
      <c r="G19" s="251"/>
      <c r="H19" s="251"/>
      <c r="I19" s="251"/>
      <c r="J19" s="251"/>
      <c r="K19" s="251"/>
      <c r="L19" s="251"/>
      <c r="M19" s="252"/>
    </row>
    <row r="20" spans="1:13" ht="14.25" customHeight="1" x14ac:dyDescent="0.2">
      <c r="A20" s="250"/>
      <c r="B20" s="251"/>
      <c r="C20" s="251"/>
      <c r="D20" s="251"/>
      <c r="E20" s="251"/>
      <c r="F20" s="251"/>
      <c r="G20" s="251"/>
      <c r="H20" s="251"/>
      <c r="I20" s="251"/>
      <c r="J20" s="251"/>
      <c r="K20" s="251"/>
      <c r="L20" s="251"/>
      <c r="M20" s="252"/>
    </row>
    <row r="21" spans="1:13" ht="14.25" customHeight="1" x14ac:dyDescent="0.2">
      <c r="A21" s="250"/>
      <c r="B21" s="251"/>
      <c r="C21" s="493" t="s">
        <v>416</v>
      </c>
      <c r="D21" s="493"/>
      <c r="E21" s="493"/>
      <c r="F21" s="493"/>
      <c r="G21" s="493"/>
      <c r="H21" s="493"/>
      <c r="I21" s="493"/>
      <c r="J21" s="493"/>
      <c r="K21" s="493"/>
      <c r="L21" s="251"/>
      <c r="M21" s="252"/>
    </row>
    <row r="22" spans="1:13" ht="14.25" customHeight="1" x14ac:dyDescent="0.2">
      <c r="A22" s="250"/>
      <c r="B22" s="251"/>
      <c r="C22" s="493"/>
      <c r="D22" s="493"/>
      <c r="E22" s="493"/>
      <c r="F22" s="493"/>
      <c r="G22" s="493"/>
      <c r="H22" s="493"/>
      <c r="I22" s="493"/>
      <c r="J22" s="493"/>
      <c r="K22" s="493"/>
      <c r="L22" s="251"/>
      <c r="M22" s="252"/>
    </row>
    <row r="23" spans="1:13" ht="14.25" customHeight="1" x14ac:dyDescent="0.2">
      <c r="A23" s="250"/>
      <c r="B23" s="251"/>
      <c r="C23" s="495" t="str">
        <f>ORGANIZACIA!E21</f>
        <v>dd.mm.rrrr</v>
      </c>
      <c r="D23" s="495"/>
      <c r="E23" s="495"/>
      <c r="F23" s="495"/>
      <c r="G23" s="495"/>
      <c r="H23" s="495"/>
      <c r="I23" s="495"/>
      <c r="J23" s="495"/>
      <c r="K23" s="495"/>
      <c r="L23" s="251"/>
      <c r="M23" s="252"/>
    </row>
    <row r="24" spans="1:13" ht="14.25" customHeight="1" x14ac:dyDescent="0.2">
      <c r="A24" s="250"/>
      <c r="B24" s="251"/>
      <c r="C24" s="495"/>
      <c r="D24" s="495"/>
      <c r="E24" s="495"/>
      <c r="F24" s="495"/>
      <c r="G24" s="495"/>
      <c r="H24" s="495"/>
      <c r="I24" s="495"/>
      <c r="J24" s="495"/>
      <c r="K24" s="495"/>
      <c r="L24" s="251"/>
      <c r="M24" s="252"/>
    </row>
    <row r="25" spans="1:13" ht="14.25" customHeight="1" x14ac:dyDescent="0.2">
      <c r="A25" s="250"/>
      <c r="B25" s="251"/>
      <c r="C25" s="251"/>
      <c r="D25" s="251"/>
      <c r="E25" s="251"/>
      <c r="F25" s="251"/>
      <c r="G25" s="251"/>
      <c r="H25" s="251"/>
      <c r="I25" s="251"/>
      <c r="J25" s="251"/>
      <c r="K25" s="251"/>
      <c r="L25" s="251"/>
      <c r="M25" s="252"/>
    </row>
    <row r="26" spans="1:13" ht="14.25" customHeight="1" x14ac:dyDescent="0.2">
      <c r="A26" s="250"/>
      <c r="B26" s="251"/>
      <c r="C26" s="251"/>
      <c r="D26" s="251"/>
      <c r="E26" s="251"/>
      <c r="F26" s="251"/>
      <c r="G26" s="251"/>
      <c r="H26" s="251"/>
      <c r="I26" s="251"/>
      <c r="J26" s="251"/>
      <c r="K26" s="251"/>
      <c r="L26" s="251"/>
      <c r="M26" s="252"/>
    </row>
    <row r="27" spans="1:13" ht="14.25" customHeight="1" x14ac:dyDescent="0.2">
      <c r="A27" s="250"/>
      <c r="B27" s="251"/>
      <c r="C27" s="251"/>
      <c r="D27" s="251"/>
      <c r="E27" s="251"/>
      <c r="F27" s="251"/>
      <c r="G27" s="251"/>
      <c r="H27" s="251"/>
      <c r="I27" s="251"/>
      <c r="J27" s="251"/>
      <c r="K27" s="251"/>
      <c r="L27" s="251"/>
      <c r="M27" s="252"/>
    </row>
    <row r="28" spans="1:13" ht="14.25" customHeight="1" x14ac:dyDescent="0.2">
      <c r="A28" s="250"/>
      <c r="B28" s="251"/>
      <c r="C28" s="251"/>
      <c r="D28" s="251"/>
      <c r="E28" s="251"/>
      <c r="F28" s="251"/>
      <c r="G28" s="251"/>
      <c r="H28" s="251"/>
      <c r="I28" s="251"/>
      <c r="J28" s="251"/>
      <c r="K28" s="251"/>
      <c r="L28" s="251"/>
      <c r="M28" s="252"/>
    </row>
    <row r="29" spans="1:13" ht="14.25" customHeight="1" x14ac:dyDescent="0.2">
      <c r="A29" s="250"/>
      <c r="B29" s="251"/>
      <c r="C29" s="251"/>
      <c r="D29" s="251"/>
      <c r="E29" s="251"/>
      <c r="F29" s="251"/>
      <c r="G29" s="251"/>
      <c r="H29" s="251"/>
      <c r="I29" s="251"/>
      <c r="J29" s="251"/>
      <c r="K29" s="251"/>
      <c r="L29" s="251"/>
      <c r="M29" s="252"/>
    </row>
    <row r="30" spans="1:13" ht="14.25" customHeight="1" x14ac:dyDescent="0.2">
      <c r="A30" s="250"/>
      <c r="B30" s="251"/>
      <c r="C30" s="251"/>
      <c r="D30" s="251"/>
      <c r="E30" s="251"/>
      <c r="F30" s="251"/>
      <c r="G30" s="251"/>
      <c r="H30" s="251"/>
      <c r="I30" s="251"/>
      <c r="J30" s="251"/>
      <c r="K30" s="251"/>
      <c r="L30" s="251"/>
      <c r="M30" s="252"/>
    </row>
    <row r="31" spans="1:13" ht="14.25" customHeight="1" x14ac:dyDescent="0.2">
      <c r="A31" s="250"/>
      <c r="B31" s="251"/>
      <c r="C31" s="251"/>
      <c r="D31" s="251"/>
      <c r="E31" s="251"/>
      <c r="F31" s="251"/>
      <c r="G31" s="251"/>
      <c r="H31" s="251"/>
      <c r="I31" s="251"/>
      <c r="J31" s="251"/>
      <c r="K31" s="251"/>
      <c r="L31" s="251"/>
      <c r="M31" s="252"/>
    </row>
    <row r="32" spans="1:13" ht="14.25" customHeight="1" x14ac:dyDescent="0.2">
      <c r="A32" s="250"/>
      <c r="B32" s="251"/>
      <c r="C32" s="251"/>
      <c r="D32" s="251"/>
      <c r="E32" s="251"/>
      <c r="F32" s="251"/>
      <c r="G32" s="251"/>
      <c r="H32" s="251"/>
      <c r="I32" s="251"/>
      <c r="J32" s="251"/>
      <c r="K32" s="251"/>
      <c r="L32" s="251"/>
      <c r="M32" s="252"/>
    </row>
    <row r="33" spans="1:13" ht="14.25" customHeight="1" x14ac:dyDescent="0.2">
      <c r="A33" s="250"/>
      <c r="B33" s="251"/>
      <c r="C33" s="251"/>
      <c r="D33" s="251"/>
      <c r="E33" s="251"/>
      <c r="F33" s="251"/>
      <c r="G33" s="251"/>
      <c r="H33" s="251"/>
      <c r="I33" s="251"/>
      <c r="J33" s="251"/>
      <c r="K33" s="251"/>
      <c r="L33" s="251"/>
      <c r="M33" s="252"/>
    </row>
    <row r="34" spans="1:13" ht="14.25" customHeight="1" x14ac:dyDescent="0.2">
      <c r="A34" s="253"/>
      <c r="B34" s="254"/>
      <c r="C34" s="254"/>
      <c r="D34" s="254"/>
      <c r="E34" s="254"/>
      <c r="F34" s="254"/>
      <c r="G34" s="254"/>
      <c r="H34" s="254"/>
      <c r="I34" s="254"/>
      <c r="J34" s="254"/>
      <c r="K34" s="254"/>
      <c r="L34" s="254"/>
      <c r="M34" s="255"/>
    </row>
    <row r="35" spans="1:13" ht="14.25" customHeight="1" x14ac:dyDescent="0.2">
      <c r="A35" s="247"/>
      <c r="B35" s="248"/>
      <c r="C35" s="248"/>
      <c r="D35" s="248"/>
      <c r="E35" s="248"/>
      <c r="F35" s="248"/>
      <c r="G35" s="248"/>
      <c r="H35" s="248"/>
      <c r="I35" s="248"/>
      <c r="J35" s="248"/>
      <c r="K35" s="248"/>
      <c r="L35" s="248"/>
      <c r="M35" s="249"/>
    </row>
    <row r="36" spans="1:13" ht="14.25" customHeight="1" x14ac:dyDescent="0.2">
      <c r="A36" s="250"/>
      <c r="B36" s="472" t="str">
        <f>SUMARNA_TABULKA!B2</f>
        <v>1. Vodcovstvo</v>
      </c>
      <c r="C36" s="472"/>
      <c r="D36" s="472"/>
      <c r="E36" s="472"/>
      <c r="F36" s="472"/>
      <c r="G36" s="472"/>
      <c r="H36" s="472"/>
      <c r="I36" s="472"/>
      <c r="J36" s="472"/>
      <c r="K36" s="472"/>
      <c r="L36" s="472"/>
      <c r="M36" s="252"/>
    </row>
    <row r="37" spans="1:13" ht="14.25" customHeight="1" x14ac:dyDescent="0.2">
      <c r="A37" s="250"/>
      <c r="B37" s="472"/>
      <c r="C37" s="472"/>
      <c r="D37" s="472"/>
      <c r="E37" s="472"/>
      <c r="F37" s="472"/>
      <c r="G37" s="472"/>
      <c r="H37" s="472"/>
      <c r="I37" s="472"/>
      <c r="J37" s="472"/>
      <c r="K37" s="472"/>
      <c r="L37" s="472"/>
      <c r="M37" s="252"/>
    </row>
    <row r="38" spans="1:13" ht="14.25" customHeight="1" x14ac:dyDescent="0.2">
      <c r="A38" s="250"/>
      <c r="B38" s="473" t="s">
        <v>417</v>
      </c>
      <c r="C38" s="473"/>
      <c r="D38" s="473"/>
      <c r="E38" s="479" t="str">
        <f>VSEOBECNE!G4</f>
        <v>a.) Hľadajte agilné riešenia v organizácii - prispôsobujte sa podmienkam externého prostredia a interným potrebám.
b.) Hľadajte možnosti digitalizácie riešení a jej zohľadnenie vo vízii organizácie.
c.) Hľadajte nové spôsoby a formy komunikácie.
d.) Rozvíjajte učiacu sa organizáciu.</v>
      </c>
      <c r="F38" s="479"/>
      <c r="G38" s="479"/>
      <c r="H38" s="479"/>
      <c r="I38" s="479"/>
      <c r="J38" s="479"/>
      <c r="K38" s="479"/>
      <c r="L38" s="479"/>
      <c r="M38" s="252"/>
    </row>
    <row r="39" spans="1:13" ht="14.25" customHeight="1" x14ac:dyDescent="0.2">
      <c r="A39" s="250"/>
      <c r="B39" s="473"/>
      <c r="C39" s="473"/>
      <c r="D39" s="473"/>
      <c r="E39" s="479"/>
      <c r="F39" s="479"/>
      <c r="G39" s="479"/>
      <c r="H39" s="479"/>
      <c r="I39" s="479"/>
      <c r="J39" s="479"/>
      <c r="K39" s="479"/>
      <c r="L39" s="479"/>
      <c r="M39" s="252"/>
    </row>
    <row r="40" spans="1:13" ht="14.25" customHeight="1" x14ac:dyDescent="0.2">
      <c r="A40" s="250"/>
      <c r="B40" s="473"/>
      <c r="C40" s="473"/>
      <c r="D40" s="473"/>
      <c r="E40" s="479"/>
      <c r="F40" s="479"/>
      <c r="G40" s="479"/>
      <c r="H40" s="479"/>
      <c r="I40" s="479"/>
      <c r="J40" s="479"/>
      <c r="K40" s="479"/>
      <c r="L40" s="479"/>
      <c r="M40" s="252"/>
    </row>
    <row r="41" spans="1:13" ht="14.25" customHeight="1" x14ac:dyDescent="0.2">
      <c r="A41" s="250"/>
      <c r="B41" s="473"/>
      <c r="C41" s="473"/>
      <c r="D41" s="473"/>
      <c r="E41" s="479"/>
      <c r="F41" s="479"/>
      <c r="G41" s="479"/>
      <c r="H41" s="479"/>
      <c r="I41" s="479"/>
      <c r="J41" s="479"/>
      <c r="K41" s="479"/>
      <c r="L41" s="479"/>
      <c r="M41" s="252"/>
    </row>
    <row r="42" spans="1:13" ht="14.25" customHeight="1" x14ac:dyDescent="0.2">
      <c r="A42" s="250"/>
      <c r="B42" s="251"/>
      <c r="C42" s="251"/>
      <c r="D42" s="251"/>
      <c r="E42" s="251"/>
      <c r="F42" s="251"/>
      <c r="G42" s="251"/>
      <c r="H42" s="251"/>
      <c r="I42" s="251"/>
      <c r="J42" s="251"/>
      <c r="K42" s="251"/>
      <c r="L42" s="251"/>
      <c r="M42" s="252"/>
    </row>
    <row r="43" spans="1:13" ht="14.25" customHeight="1" x14ac:dyDescent="0.2">
      <c r="A43" s="250"/>
      <c r="B43" s="475" t="s">
        <v>418</v>
      </c>
      <c r="C43" s="476"/>
      <c r="D43" s="476"/>
      <c r="E43" s="477" t="s">
        <v>420</v>
      </c>
      <c r="F43" s="477"/>
      <c r="G43" s="477"/>
      <c r="H43" s="477"/>
      <c r="I43" s="477"/>
      <c r="J43" s="477" t="s">
        <v>419</v>
      </c>
      <c r="K43" s="477"/>
      <c r="L43" s="478"/>
      <c r="M43" s="318" t="s">
        <v>421</v>
      </c>
    </row>
    <row r="44" spans="1:13" ht="14.25" customHeight="1" x14ac:dyDescent="0.2">
      <c r="A44" s="250"/>
      <c r="B44" s="447">
        <f>SUMARNA_TABULKA!C2</f>
        <v>1.1000000000000001</v>
      </c>
      <c r="C44" s="449" t="str">
        <f>SUMARNA_TABULKA!D2</f>
        <v>Poskytnutie smerovania organizácie rozvíjaním jej poslania, vízie a hodnôt</v>
      </c>
      <c r="D44" s="450"/>
      <c r="E44" s="453">
        <f>SUMARNA_TABULKA!M2</f>
        <v>0</v>
      </c>
      <c r="F44" s="454"/>
      <c r="G44" s="454"/>
      <c r="H44" s="454"/>
      <c r="I44" s="455"/>
      <c r="J44" s="453" t="e">
        <f>SUMARNA_TABULKA!O2</f>
        <v>#N/A</v>
      </c>
      <c r="K44" s="454"/>
      <c r="L44" s="454"/>
      <c r="M44" s="459" t="e">
        <f>SUMARNA_TABULKA!N2</f>
        <v>#N/A</v>
      </c>
    </row>
    <row r="45" spans="1:13" ht="14.25" customHeight="1" x14ac:dyDescent="0.2">
      <c r="A45" s="250"/>
      <c r="B45" s="448"/>
      <c r="C45" s="451"/>
      <c r="D45" s="452"/>
      <c r="E45" s="456"/>
      <c r="F45" s="457"/>
      <c r="G45" s="457"/>
      <c r="H45" s="457"/>
      <c r="I45" s="458"/>
      <c r="J45" s="456"/>
      <c r="K45" s="457"/>
      <c r="L45" s="457"/>
      <c r="M45" s="459"/>
    </row>
    <row r="46" spans="1:13" ht="14.25" customHeight="1" x14ac:dyDescent="0.2">
      <c r="A46" s="250"/>
      <c r="B46" s="448"/>
      <c r="C46" s="451"/>
      <c r="D46" s="452"/>
      <c r="E46" s="456"/>
      <c r="F46" s="457"/>
      <c r="G46" s="457"/>
      <c r="H46" s="457"/>
      <c r="I46" s="458"/>
      <c r="J46" s="456"/>
      <c r="K46" s="457"/>
      <c r="L46" s="457"/>
      <c r="M46" s="459"/>
    </row>
    <row r="47" spans="1:13" ht="14.25" customHeight="1" x14ac:dyDescent="0.2">
      <c r="A47" s="250"/>
      <c r="B47" s="448"/>
      <c r="C47" s="451"/>
      <c r="D47" s="452"/>
      <c r="E47" s="456"/>
      <c r="F47" s="457"/>
      <c r="G47" s="457"/>
      <c r="H47" s="457"/>
      <c r="I47" s="458"/>
      <c r="J47" s="456"/>
      <c r="K47" s="457"/>
      <c r="L47" s="457"/>
      <c r="M47" s="459"/>
    </row>
    <row r="48" spans="1:13" ht="14.25" customHeight="1" x14ac:dyDescent="0.2">
      <c r="A48" s="250"/>
      <c r="B48" s="448"/>
      <c r="C48" s="451"/>
      <c r="D48" s="452"/>
      <c r="E48" s="456"/>
      <c r="F48" s="457"/>
      <c r="G48" s="457"/>
      <c r="H48" s="457"/>
      <c r="I48" s="458"/>
      <c r="J48" s="456"/>
      <c r="K48" s="457"/>
      <c r="L48" s="457"/>
      <c r="M48" s="459"/>
    </row>
    <row r="49" spans="1:13" ht="14.25" customHeight="1" x14ac:dyDescent="0.2">
      <c r="A49" s="250"/>
      <c r="B49" s="448"/>
      <c r="C49" s="451"/>
      <c r="D49" s="452"/>
      <c r="E49" s="456"/>
      <c r="F49" s="457"/>
      <c r="G49" s="457"/>
      <c r="H49" s="457"/>
      <c r="I49" s="458"/>
      <c r="J49" s="456"/>
      <c r="K49" s="457"/>
      <c r="L49" s="457"/>
      <c r="M49" s="459"/>
    </row>
    <row r="50" spans="1:13" ht="14.25" customHeight="1" x14ac:dyDescent="0.2">
      <c r="A50" s="250"/>
      <c r="B50" s="448"/>
      <c r="C50" s="451"/>
      <c r="D50" s="452"/>
      <c r="E50" s="456"/>
      <c r="F50" s="457"/>
      <c r="G50" s="457"/>
      <c r="H50" s="457"/>
      <c r="I50" s="458"/>
      <c r="J50" s="456"/>
      <c r="K50" s="457"/>
      <c r="L50" s="457"/>
      <c r="M50" s="459"/>
    </row>
    <row r="51" spans="1:13" ht="14.25" customHeight="1" x14ac:dyDescent="0.2">
      <c r="A51" s="250"/>
      <c r="B51" s="448"/>
      <c r="C51" s="451"/>
      <c r="D51" s="452"/>
      <c r="E51" s="456"/>
      <c r="F51" s="457"/>
      <c r="G51" s="457"/>
      <c r="H51" s="457"/>
      <c r="I51" s="458"/>
      <c r="J51" s="456"/>
      <c r="K51" s="457"/>
      <c r="L51" s="457"/>
      <c r="M51" s="459"/>
    </row>
    <row r="52" spans="1:13" ht="14.25" customHeight="1" x14ac:dyDescent="0.2">
      <c r="A52" s="250"/>
      <c r="B52" s="448"/>
      <c r="C52" s="451"/>
      <c r="D52" s="452"/>
      <c r="E52" s="456"/>
      <c r="F52" s="457"/>
      <c r="G52" s="457"/>
      <c r="H52" s="457"/>
      <c r="I52" s="458"/>
      <c r="J52" s="456"/>
      <c r="K52" s="457"/>
      <c r="L52" s="457"/>
      <c r="M52" s="459"/>
    </row>
    <row r="53" spans="1:13" ht="14.25" customHeight="1" x14ac:dyDescent="0.2">
      <c r="A53" s="250"/>
      <c r="B53" s="448"/>
      <c r="C53" s="451"/>
      <c r="D53" s="452"/>
      <c r="E53" s="456"/>
      <c r="F53" s="457"/>
      <c r="G53" s="457"/>
      <c r="H53" s="457"/>
      <c r="I53" s="458"/>
      <c r="J53" s="456"/>
      <c r="K53" s="457"/>
      <c r="L53" s="457"/>
      <c r="M53" s="459"/>
    </row>
    <row r="54" spans="1:13" ht="14.25" customHeight="1" x14ac:dyDescent="0.2">
      <c r="A54" s="250"/>
      <c r="B54" s="448"/>
      <c r="C54" s="451"/>
      <c r="D54" s="452"/>
      <c r="E54" s="456"/>
      <c r="F54" s="457"/>
      <c r="G54" s="457"/>
      <c r="H54" s="457"/>
      <c r="I54" s="458"/>
      <c r="J54" s="456"/>
      <c r="K54" s="457"/>
      <c r="L54" s="457"/>
      <c r="M54" s="459"/>
    </row>
    <row r="55" spans="1:13" ht="14.25" customHeight="1" x14ac:dyDescent="0.2">
      <c r="A55" s="250"/>
      <c r="B55" s="448"/>
      <c r="C55" s="451"/>
      <c r="D55" s="452"/>
      <c r="E55" s="456"/>
      <c r="F55" s="457"/>
      <c r="G55" s="457"/>
      <c r="H55" s="457"/>
      <c r="I55" s="458"/>
      <c r="J55" s="456"/>
      <c r="K55" s="457"/>
      <c r="L55" s="457"/>
      <c r="M55" s="459"/>
    </row>
    <row r="56" spans="1:13" ht="14.25" customHeight="1" x14ac:dyDescent="0.2">
      <c r="A56" s="250"/>
      <c r="B56" s="460">
        <f>SUMARNA_TABULKA!C3</f>
        <v>1.2</v>
      </c>
      <c r="C56" s="462" t="str">
        <f>SUMARNA_TABULKA!D3</f>
        <v>Riadenie organizácie, jej výkonnosti a trvalého zlepšovania</v>
      </c>
      <c r="D56" s="463"/>
      <c r="E56" s="466">
        <f>SUMARNA_TABULKA!M3</f>
        <v>0</v>
      </c>
      <c r="F56" s="467"/>
      <c r="G56" s="467"/>
      <c r="H56" s="467"/>
      <c r="I56" s="468"/>
      <c r="J56" s="466" t="e">
        <f>SUMARNA_TABULKA!O3</f>
        <v>#N/A</v>
      </c>
      <c r="K56" s="467"/>
      <c r="L56" s="467"/>
      <c r="M56" s="459" t="e">
        <f>SUMARNA_TABULKA!N3</f>
        <v>#N/A</v>
      </c>
    </row>
    <row r="57" spans="1:13" ht="14.25" customHeight="1" x14ac:dyDescent="0.2">
      <c r="A57" s="250"/>
      <c r="B57" s="461"/>
      <c r="C57" s="464"/>
      <c r="D57" s="465"/>
      <c r="E57" s="469"/>
      <c r="F57" s="470"/>
      <c r="G57" s="470"/>
      <c r="H57" s="470"/>
      <c r="I57" s="471"/>
      <c r="J57" s="469"/>
      <c r="K57" s="470"/>
      <c r="L57" s="470"/>
      <c r="M57" s="459"/>
    </row>
    <row r="58" spans="1:13" ht="14.25" customHeight="1" x14ac:dyDescent="0.2">
      <c r="A58" s="250"/>
      <c r="B58" s="461"/>
      <c r="C58" s="464"/>
      <c r="D58" s="465"/>
      <c r="E58" s="469"/>
      <c r="F58" s="470"/>
      <c r="G58" s="470"/>
      <c r="H58" s="470"/>
      <c r="I58" s="471"/>
      <c r="J58" s="469"/>
      <c r="K58" s="470"/>
      <c r="L58" s="470"/>
      <c r="M58" s="459"/>
    </row>
    <row r="59" spans="1:13" ht="14.25" customHeight="1" x14ac:dyDescent="0.2">
      <c r="A59" s="250"/>
      <c r="B59" s="461"/>
      <c r="C59" s="464"/>
      <c r="D59" s="465"/>
      <c r="E59" s="469"/>
      <c r="F59" s="470"/>
      <c r="G59" s="470"/>
      <c r="H59" s="470"/>
      <c r="I59" s="471"/>
      <c r="J59" s="469"/>
      <c r="K59" s="470"/>
      <c r="L59" s="470"/>
      <c r="M59" s="459"/>
    </row>
    <row r="60" spans="1:13" ht="14.25" customHeight="1" x14ac:dyDescent="0.2">
      <c r="A60" s="250"/>
      <c r="B60" s="461"/>
      <c r="C60" s="464"/>
      <c r="D60" s="465"/>
      <c r="E60" s="469"/>
      <c r="F60" s="470"/>
      <c r="G60" s="470"/>
      <c r="H60" s="470"/>
      <c r="I60" s="471"/>
      <c r="J60" s="469"/>
      <c r="K60" s="470"/>
      <c r="L60" s="470"/>
      <c r="M60" s="459"/>
    </row>
    <row r="61" spans="1:13" ht="14.25" customHeight="1" x14ac:dyDescent="0.2">
      <c r="A61" s="250"/>
      <c r="B61" s="461"/>
      <c r="C61" s="464"/>
      <c r="D61" s="465"/>
      <c r="E61" s="469"/>
      <c r="F61" s="470"/>
      <c r="G61" s="470"/>
      <c r="H61" s="470"/>
      <c r="I61" s="471"/>
      <c r="J61" s="469"/>
      <c r="K61" s="470"/>
      <c r="L61" s="470"/>
      <c r="M61" s="459"/>
    </row>
    <row r="62" spans="1:13" ht="14.25" customHeight="1" x14ac:dyDescent="0.2">
      <c r="A62" s="250"/>
      <c r="B62" s="461"/>
      <c r="C62" s="464"/>
      <c r="D62" s="465"/>
      <c r="E62" s="469"/>
      <c r="F62" s="470"/>
      <c r="G62" s="470"/>
      <c r="H62" s="470"/>
      <c r="I62" s="471"/>
      <c r="J62" s="469"/>
      <c r="K62" s="470"/>
      <c r="L62" s="470"/>
      <c r="M62" s="459"/>
    </row>
    <row r="63" spans="1:13" ht="14.25" customHeight="1" x14ac:dyDescent="0.2">
      <c r="A63" s="250"/>
      <c r="B63" s="461"/>
      <c r="C63" s="464"/>
      <c r="D63" s="465"/>
      <c r="E63" s="469"/>
      <c r="F63" s="470"/>
      <c r="G63" s="470"/>
      <c r="H63" s="470"/>
      <c r="I63" s="471"/>
      <c r="J63" s="469"/>
      <c r="K63" s="470"/>
      <c r="L63" s="470"/>
      <c r="M63" s="459"/>
    </row>
    <row r="64" spans="1:13" ht="14.25" customHeight="1" x14ac:dyDescent="0.2">
      <c r="A64" s="250"/>
      <c r="B64" s="461"/>
      <c r="C64" s="464"/>
      <c r="D64" s="465"/>
      <c r="E64" s="469"/>
      <c r="F64" s="470"/>
      <c r="G64" s="470"/>
      <c r="H64" s="470"/>
      <c r="I64" s="471"/>
      <c r="J64" s="469"/>
      <c r="K64" s="470"/>
      <c r="L64" s="470"/>
      <c r="M64" s="459"/>
    </row>
    <row r="65" spans="1:13" ht="14.25" customHeight="1" x14ac:dyDescent="0.2">
      <c r="A65" s="250"/>
      <c r="B65" s="461"/>
      <c r="C65" s="464"/>
      <c r="D65" s="465"/>
      <c r="E65" s="469"/>
      <c r="F65" s="470"/>
      <c r="G65" s="470"/>
      <c r="H65" s="470"/>
      <c r="I65" s="471"/>
      <c r="J65" s="469"/>
      <c r="K65" s="470"/>
      <c r="L65" s="470"/>
      <c r="M65" s="459"/>
    </row>
    <row r="66" spans="1:13" ht="14.25" customHeight="1" x14ac:dyDescent="0.2">
      <c r="A66" s="250"/>
      <c r="B66" s="461"/>
      <c r="C66" s="464"/>
      <c r="D66" s="465"/>
      <c r="E66" s="469"/>
      <c r="F66" s="470"/>
      <c r="G66" s="470"/>
      <c r="H66" s="470"/>
      <c r="I66" s="471"/>
      <c r="J66" s="469"/>
      <c r="K66" s="470"/>
      <c r="L66" s="470"/>
      <c r="M66" s="459"/>
    </row>
    <row r="67" spans="1:13" ht="14.25" customHeight="1" x14ac:dyDescent="0.2">
      <c r="A67" s="250"/>
      <c r="B67" s="461"/>
      <c r="C67" s="464"/>
      <c r="D67" s="465"/>
      <c r="E67" s="469"/>
      <c r="F67" s="470"/>
      <c r="G67" s="470"/>
      <c r="H67" s="470"/>
      <c r="I67" s="471"/>
      <c r="J67" s="469"/>
      <c r="K67" s="470"/>
      <c r="L67" s="470"/>
      <c r="M67" s="459"/>
    </row>
    <row r="68" spans="1:13" ht="14.25" customHeight="1" x14ac:dyDescent="0.2">
      <c r="A68" s="253"/>
      <c r="B68" s="254"/>
      <c r="C68" s="254"/>
      <c r="D68" s="254"/>
      <c r="E68" s="254"/>
      <c r="F68" s="254"/>
      <c r="G68" s="254"/>
      <c r="H68" s="254"/>
      <c r="I68" s="254"/>
      <c r="J68" s="254"/>
      <c r="K68" s="254"/>
      <c r="L68" s="254"/>
      <c r="M68" s="255"/>
    </row>
    <row r="69" spans="1:13" ht="14.25" customHeight="1" x14ac:dyDescent="0.2">
      <c r="A69" s="247"/>
      <c r="B69" s="248"/>
      <c r="C69" s="248"/>
      <c r="D69" s="248"/>
      <c r="E69" s="248"/>
      <c r="F69" s="248"/>
      <c r="G69" s="248"/>
      <c r="H69" s="248"/>
      <c r="I69" s="248"/>
      <c r="J69" s="248"/>
      <c r="K69" s="248"/>
      <c r="L69" s="248"/>
      <c r="M69" s="249"/>
    </row>
    <row r="70" spans="1:13" ht="14.25" customHeight="1" x14ac:dyDescent="0.2">
      <c r="A70" s="250"/>
      <c r="B70" s="472" t="str">
        <f>SUMARNA_TABULKA!B2</f>
        <v>1. Vodcovstvo</v>
      </c>
      <c r="C70" s="472"/>
      <c r="D70" s="472"/>
      <c r="E70" s="472"/>
      <c r="F70" s="472"/>
      <c r="G70" s="472"/>
      <c r="H70" s="472"/>
      <c r="I70" s="472"/>
      <c r="J70" s="472"/>
      <c r="K70" s="472"/>
      <c r="L70" s="472"/>
      <c r="M70" s="252"/>
    </row>
    <row r="71" spans="1:13" ht="14.25" customHeight="1" x14ac:dyDescent="0.2">
      <c r="A71" s="250"/>
      <c r="B71" s="472"/>
      <c r="C71" s="472"/>
      <c r="D71" s="472"/>
      <c r="E71" s="472"/>
      <c r="F71" s="472"/>
      <c r="G71" s="472"/>
      <c r="H71" s="472"/>
      <c r="I71" s="472"/>
      <c r="J71" s="472"/>
      <c r="K71" s="472"/>
      <c r="L71" s="472"/>
      <c r="M71" s="252"/>
    </row>
    <row r="72" spans="1:13" ht="14.25" customHeight="1" x14ac:dyDescent="0.2">
      <c r="A72" s="250"/>
      <c r="B72" s="473" t="s">
        <v>417</v>
      </c>
      <c r="C72" s="473"/>
      <c r="D72" s="473"/>
      <c r="E72" s="479" t="str">
        <f>VSEOBECNE!G4</f>
        <v>a.) Hľadajte agilné riešenia v organizácii - prispôsobujte sa podmienkam externého prostredia a interným potrebám.
b.) Hľadajte možnosti digitalizácie riešení a jej zohľadnenie vo vízii organizácie.
c.) Hľadajte nové spôsoby a formy komunikácie.
d.) Rozvíjajte učiacu sa organizáciu.</v>
      </c>
      <c r="F72" s="479"/>
      <c r="G72" s="479"/>
      <c r="H72" s="479"/>
      <c r="I72" s="479"/>
      <c r="J72" s="479"/>
      <c r="K72" s="479"/>
      <c r="L72" s="479"/>
      <c r="M72" s="252"/>
    </row>
    <row r="73" spans="1:13" ht="14.25" customHeight="1" x14ac:dyDescent="0.2">
      <c r="A73" s="250"/>
      <c r="B73" s="473"/>
      <c r="C73" s="473"/>
      <c r="D73" s="473"/>
      <c r="E73" s="479"/>
      <c r="F73" s="479"/>
      <c r="G73" s="479"/>
      <c r="H73" s="479"/>
      <c r="I73" s="479"/>
      <c r="J73" s="479"/>
      <c r="K73" s="479"/>
      <c r="L73" s="479"/>
      <c r="M73" s="252"/>
    </row>
    <row r="74" spans="1:13" ht="14.25" customHeight="1" x14ac:dyDescent="0.2">
      <c r="A74" s="250"/>
      <c r="B74" s="473"/>
      <c r="C74" s="473"/>
      <c r="D74" s="473"/>
      <c r="E74" s="479"/>
      <c r="F74" s="479"/>
      <c r="G74" s="479"/>
      <c r="H74" s="479"/>
      <c r="I74" s="479"/>
      <c r="J74" s="479"/>
      <c r="K74" s="479"/>
      <c r="L74" s="479"/>
      <c r="M74" s="252"/>
    </row>
    <row r="75" spans="1:13" ht="14.25" customHeight="1" x14ac:dyDescent="0.2">
      <c r="A75" s="250"/>
      <c r="B75" s="473"/>
      <c r="C75" s="473"/>
      <c r="D75" s="473"/>
      <c r="E75" s="479"/>
      <c r="F75" s="479"/>
      <c r="G75" s="479"/>
      <c r="H75" s="479"/>
      <c r="I75" s="479"/>
      <c r="J75" s="479"/>
      <c r="K75" s="479"/>
      <c r="L75" s="479"/>
      <c r="M75" s="252"/>
    </row>
    <row r="76" spans="1:13" ht="14.25" customHeight="1" x14ac:dyDescent="0.2">
      <c r="A76" s="250"/>
      <c r="B76" s="251"/>
      <c r="C76" s="251"/>
      <c r="D76" s="251"/>
      <c r="E76" s="251"/>
      <c r="F76" s="251"/>
      <c r="G76" s="251"/>
      <c r="H76" s="251"/>
      <c r="I76" s="251"/>
      <c r="J76" s="251"/>
      <c r="K76" s="251"/>
      <c r="L76" s="251"/>
      <c r="M76" s="252"/>
    </row>
    <row r="77" spans="1:13" ht="14.25" customHeight="1" x14ac:dyDescent="0.2">
      <c r="A77" s="250"/>
      <c r="B77" s="475" t="s">
        <v>418</v>
      </c>
      <c r="C77" s="476"/>
      <c r="D77" s="476"/>
      <c r="E77" s="477" t="s">
        <v>420</v>
      </c>
      <c r="F77" s="477"/>
      <c r="G77" s="477"/>
      <c r="H77" s="477"/>
      <c r="I77" s="477"/>
      <c r="J77" s="477" t="s">
        <v>419</v>
      </c>
      <c r="K77" s="477"/>
      <c r="L77" s="478"/>
      <c r="M77" s="318" t="s">
        <v>421</v>
      </c>
    </row>
    <row r="78" spans="1:13" ht="14.25" customHeight="1" x14ac:dyDescent="0.2">
      <c r="A78" s="250"/>
      <c r="B78" s="447">
        <f>SUMARNA_TABULKA!C4</f>
        <v>1.3</v>
      </c>
      <c r="C78" s="449" t="str">
        <f>SUMARNA_TABULKA!D4</f>
        <v>Inšpirácia, motivácia a podporovanie zamestnancov v organizácii a pôsobenie ako vzor správania</v>
      </c>
      <c r="D78" s="450"/>
      <c r="E78" s="453">
        <f>SUMARNA_TABULKA!M4</f>
        <v>0</v>
      </c>
      <c r="F78" s="454"/>
      <c r="G78" s="454"/>
      <c r="H78" s="454"/>
      <c r="I78" s="455"/>
      <c r="J78" s="453" t="e">
        <f>SUMARNA_TABULKA!O4</f>
        <v>#N/A</v>
      </c>
      <c r="K78" s="454"/>
      <c r="L78" s="454"/>
      <c r="M78" s="459" t="e">
        <f>SUMARNA_TABULKA!N4</f>
        <v>#N/A</v>
      </c>
    </row>
    <row r="79" spans="1:13" ht="14.25" customHeight="1" x14ac:dyDescent="0.2">
      <c r="A79" s="250"/>
      <c r="B79" s="448"/>
      <c r="C79" s="451"/>
      <c r="D79" s="452"/>
      <c r="E79" s="456"/>
      <c r="F79" s="457"/>
      <c r="G79" s="457"/>
      <c r="H79" s="457"/>
      <c r="I79" s="458"/>
      <c r="J79" s="456"/>
      <c r="K79" s="457"/>
      <c r="L79" s="457"/>
      <c r="M79" s="459"/>
    </row>
    <row r="80" spans="1:13" ht="14.25" customHeight="1" x14ac:dyDescent="0.2">
      <c r="A80" s="250"/>
      <c r="B80" s="448"/>
      <c r="C80" s="451"/>
      <c r="D80" s="452"/>
      <c r="E80" s="456"/>
      <c r="F80" s="457"/>
      <c r="G80" s="457"/>
      <c r="H80" s="457"/>
      <c r="I80" s="458"/>
      <c r="J80" s="456"/>
      <c r="K80" s="457"/>
      <c r="L80" s="457"/>
      <c r="M80" s="459"/>
    </row>
    <row r="81" spans="1:13" ht="14.25" customHeight="1" x14ac:dyDescent="0.2">
      <c r="A81" s="250"/>
      <c r="B81" s="448"/>
      <c r="C81" s="451"/>
      <c r="D81" s="452"/>
      <c r="E81" s="456"/>
      <c r="F81" s="457"/>
      <c r="G81" s="457"/>
      <c r="H81" s="457"/>
      <c r="I81" s="458"/>
      <c r="J81" s="456"/>
      <c r="K81" s="457"/>
      <c r="L81" s="457"/>
      <c r="M81" s="459"/>
    </row>
    <row r="82" spans="1:13" ht="14.25" customHeight="1" x14ac:dyDescent="0.2">
      <c r="A82" s="250"/>
      <c r="B82" s="448"/>
      <c r="C82" s="451"/>
      <c r="D82" s="452"/>
      <c r="E82" s="456"/>
      <c r="F82" s="457"/>
      <c r="G82" s="457"/>
      <c r="H82" s="457"/>
      <c r="I82" s="458"/>
      <c r="J82" s="456"/>
      <c r="K82" s="457"/>
      <c r="L82" s="457"/>
      <c r="M82" s="459"/>
    </row>
    <row r="83" spans="1:13" ht="14.25" customHeight="1" x14ac:dyDescent="0.2">
      <c r="A83" s="250"/>
      <c r="B83" s="448"/>
      <c r="C83" s="451"/>
      <c r="D83" s="452"/>
      <c r="E83" s="456"/>
      <c r="F83" s="457"/>
      <c r="G83" s="457"/>
      <c r="H83" s="457"/>
      <c r="I83" s="458"/>
      <c r="J83" s="456"/>
      <c r="K83" s="457"/>
      <c r="L83" s="457"/>
      <c r="M83" s="459"/>
    </row>
    <row r="84" spans="1:13" ht="14.25" customHeight="1" x14ac:dyDescent="0.2">
      <c r="A84" s="250"/>
      <c r="B84" s="448"/>
      <c r="C84" s="451"/>
      <c r="D84" s="452"/>
      <c r="E84" s="456"/>
      <c r="F84" s="457"/>
      <c r="G84" s="457"/>
      <c r="H84" s="457"/>
      <c r="I84" s="458"/>
      <c r="J84" s="456"/>
      <c r="K84" s="457"/>
      <c r="L84" s="457"/>
      <c r="M84" s="459"/>
    </row>
    <row r="85" spans="1:13" ht="14.25" customHeight="1" x14ac:dyDescent="0.2">
      <c r="A85" s="250"/>
      <c r="B85" s="448"/>
      <c r="C85" s="451"/>
      <c r="D85" s="452"/>
      <c r="E85" s="456"/>
      <c r="F85" s="457"/>
      <c r="G85" s="457"/>
      <c r="H85" s="457"/>
      <c r="I85" s="458"/>
      <c r="J85" s="456"/>
      <c r="K85" s="457"/>
      <c r="L85" s="457"/>
      <c r="M85" s="459"/>
    </row>
    <row r="86" spans="1:13" ht="14.25" customHeight="1" x14ac:dyDescent="0.2">
      <c r="A86" s="250"/>
      <c r="B86" s="448"/>
      <c r="C86" s="451"/>
      <c r="D86" s="452"/>
      <c r="E86" s="456"/>
      <c r="F86" s="457"/>
      <c r="G86" s="457"/>
      <c r="H86" s="457"/>
      <c r="I86" s="458"/>
      <c r="J86" s="456"/>
      <c r="K86" s="457"/>
      <c r="L86" s="457"/>
      <c r="M86" s="459"/>
    </row>
    <row r="87" spans="1:13" ht="14.25" customHeight="1" x14ac:dyDescent="0.2">
      <c r="A87" s="250"/>
      <c r="B87" s="448"/>
      <c r="C87" s="451"/>
      <c r="D87" s="452"/>
      <c r="E87" s="456"/>
      <c r="F87" s="457"/>
      <c r="G87" s="457"/>
      <c r="H87" s="457"/>
      <c r="I87" s="458"/>
      <c r="J87" s="456"/>
      <c r="K87" s="457"/>
      <c r="L87" s="457"/>
      <c r="M87" s="459"/>
    </row>
    <row r="88" spans="1:13" ht="14.25" customHeight="1" x14ac:dyDescent="0.2">
      <c r="A88" s="250"/>
      <c r="B88" s="448"/>
      <c r="C88" s="451"/>
      <c r="D88" s="452"/>
      <c r="E88" s="456"/>
      <c r="F88" s="457"/>
      <c r="G88" s="457"/>
      <c r="H88" s="457"/>
      <c r="I88" s="458"/>
      <c r="J88" s="456"/>
      <c r="K88" s="457"/>
      <c r="L88" s="457"/>
      <c r="M88" s="459"/>
    </row>
    <row r="89" spans="1:13" ht="14.25" customHeight="1" x14ac:dyDescent="0.2">
      <c r="A89" s="250"/>
      <c r="B89" s="448"/>
      <c r="C89" s="451"/>
      <c r="D89" s="452"/>
      <c r="E89" s="456"/>
      <c r="F89" s="457"/>
      <c r="G89" s="457"/>
      <c r="H89" s="457"/>
      <c r="I89" s="458"/>
      <c r="J89" s="456"/>
      <c r="K89" s="457"/>
      <c r="L89" s="457"/>
      <c r="M89" s="459"/>
    </row>
    <row r="90" spans="1:13" ht="14.25" customHeight="1" x14ac:dyDescent="0.2">
      <c r="A90" s="250"/>
      <c r="B90" s="460">
        <f>SUMARNA_TABULKA!C5</f>
        <v>1.4</v>
      </c>
      <c r="C90" s="462" t="str">
        <f>SUMARNA_TABULKA!D5</f>
        <v>Riadenie efektívnych vzťahov s politickými autoritami a inými zainteresovanými stranami</v>
      </c>
      <c r="D90" s="463"/>
      <c r="E90" s="466">
        <f>SUMARNA_TABULKA!M5</f>
        <v>0</v>
      </c>
      <c r="F90" s="467"/>
      <c r="G90" s="467"/>
      <c r="H90" s="467"/>
      <c r="I90" s="468"/>
      <c r="J90" s="466" t="e">
        <f>SUMARNA_TABULKA!O5</f>
        <v>#N/A</v>
      </c>
      <c r="K90" s="467"/>
      <c r="L90" s="467"/>
      <c r="M90" s="459" t="e">
        <f>SUMARNA_TABULKA!N5</f>
        <v>#N/A</v>
      </c>
    </row>
    <row r="91" spans="1:13" ht="14.25" customHeight="1" x14ac:dyDescent="0.2">
      <c r="A91" s="250"/>
      <c r="B91" s="461"/>
      <c r="C91" s="464"/>
      <c r="D91" s="465"/>
      <c r="E91" s="469"/>
      <c r="F91" s="470"/>
      <c r="G91" s="470"/>
      <c r="H91" s="470"/>
      <c r="I91" s="471"/>
      <c r="J91" s="469"/>
      <c r="K91" s="470"/>
      <c r="L91" s="470"/>
      <c r="M91" s="459"/>
    </row>
    <row r="92" spans="1:13" ht="14.25" customHeight="1" x14ac:dyDescent="0.2">
      <c r="A92" s="250"/>
      <c r="B92" s="461"/>
      <c r="C92" s="464"/>
      <c r="D92" s="465"/>
      <c r="E92" s="469"/>
      <c r="F92" s="470"/>
      <c r="G92" s="470"/>
      <c r="H92" s="470"/>
      <c r="I92" s="471"/>
      <c r="J92" s="469"/>
      <c r="K92" s="470"/>
      <c r="L92" s="470"/>
      <c r="M92" s="459"/>
    </row>
    <row r="93" spans="1:13" ht="14.25" customHeight="1" x14ac:dyDescent="0.2">
      <c r="A93" s="250"/>
      <c r="B93" s="461"/>
      <c r="C93" s="464"/>
      <c r="D93" s="465"/>
      <c r="E93" s="469"/>
      <c r="F93" s="470"/>
      <c r="G93" s="470"/>
      <c r="H93" s="470"/>
      <c r="I93" s="471"/>
      <c r="J93" s="469"/>
      <c r="K93" s="470"/>
      <c r="L93" s="470"/>
      <c r="M93" s="459"/>
    </row>
    <row r="94" spans="1:13" ht="14.25" customHeight="1" x14ac:dyDescent="0.2">
      <c r="A94" s="250"/>
      <c r="B94" s="461"/>
      <c r="C94" s="464"/>
      <c r="D94" s="465"/>
      <c r="E94" s="469"/>
      <c r="F94" s="470"/>
      <c r="G94" s="470"/>
      <c r="H94" s="470"/>
      <c r="I94" s="471"/>
      <c r="J94" s="469"/>
      <c r="K94" s="470"/>
      <c r="L94" s="470"/>
      <c r="M94" s="459"/>
    </row>
    <row r="95" spans="1:13" ht="14.25" customHeight="1" x14ac:dyDescent="0.2">
      <c r="A95" s="250"/>
      <c r="B95" s="461"/>
      <c r="C95" s="464"/>
      <c r="D95" s="465"/>
      <c r="E95" s="469"/>
      <c r="F95" s="470"/>
      <c r="G95" s="470"/>
      <c r="H95" s="470"/>
      <c r="I95" s="471"/>
      <c r="J95" s="469"/>
      <c r="K95" s="470"/>
      <c r="L95" s="470"/>
      <c r="M95" s="459"/>
    </row>
    <row r="96" spans="1:13" ht="14.25" customHeight="1" x14ac:dyDescent="0.2">
      <c r="A96" s="250"/>
      <c r="B96" s="461"/>
      <c r="C96" s="464"/>
      <c r="D96" s="465"/>
      <c r="E96" s="469"/>
      <c r="F96" s="470"/>
      <c r="G96" s="470"/>
      <c r="H96" s="470"/>
      <c r="I96" s="471"/>
      <c r="J96" s="469"/>
      <c r="K96" s="470"/>
      <c r="L96" s="470"/>
      <c r="M96" s="459"/>
    </row>
    <row r="97" spans="1:13" ht="14.25" customHeight="1" x14ac:dyDescent="0.2">
      <c r="A97" s="250"/>
      <c r="B97" s="461"/>
      <c r="C97" s="464"/>
      <c r="D97" s="465"/>
      <c r="E97" s="469"/>
      <c r="F97" s="470"/>
      <c r="G97" s="470"/>
      <c r="H97" s="470"/>
      <c r="I97" s="471"/>
      <c r="J97" s="469"/>
      <c r="K97" s="470"/>
      <c r="L97" s="470"/>
      <c r="M97" s="459"/>
    </row>
    <row r="98" spans="1:13" ht="14.25" customHeight="1" x14ac:dyDescent="0.2">
      <c r="A98" s="250"/>
      <c r="B98" s="461"/>
      <c r="C98" s="464"/>
      <c r="D98" s="465"/>
      <c r="E98" s="469"/>
      <c r="F98" s="470"/>
      <c r="G98" s="470"/>
      <c r="H98" s="470"/>
      <c r="I98" s="471"/>
      <c r="J98" s="469"/>
      <c r="K98" s="470"/>
      <c r="L98" s="470"/>
      <c r="M98" s="459"/>
    </row>
    <row r="99" spans="1:13" ht="14.25" customHeight="1" x14ac:dyDescent="0.2">
      <c r="A99" s="250"/>
      <c r="B99" s="461"/>
      <c r="C99" s="464"/>
      <c r="D99" s="465"/>
      <c r="E99" s="469"/>
      <c r="F99" s="470"/>
      <c r="G99" s="470"/>
      <c r="H99" s="470"/>
      <c r="I99" s="471"/>
      <c r="J99" s="469"/>
      <c r="K99" s="470"/>
      <c r="L99" s="470"/>
      <c r="M99" s="459"/>
    </row>
    <row r="100" spans="1:13" ht="14.25" customHeight="1" x14ac:dyDescent="0.2">
      <c r="A100" s="250"/>
      <c r="B100" s="461"/>
      <c r="C100" s="464"/>
      <c r="D100" s="465"/>
      <c r="E100" s="469"/>
      <c r="F100" s="470"/>
      <c r="G100" s="470"/>
      <c r="H100" s="470"/>
      <c r="I100" s="471"/>
      <c r="J100" s="469"/>
      <c r="K100" s="470"/>
      <c r="L100" s="470"/>
      <c r="M100" s="459"/>
    </row>
    <row r="101" spans="1:13" ht="14.25" customHeight="1" x14ac:dyDescent="0.2">
      <c r="A101" s="250"/>
      <c r="B101" s="461"/>
      <c r="C101" s="464"/>
      <c r="D101" s="465"/>
      <c r="E101" s="469"/>
      <c r="F101" s="470"/>
      <c r="G101" s="470"/>
      <c r="H101" s="470"/>
      <c r="I101" s="471"/>
      <c r="J101" s="469"/>
      <c r="K101" s="470"/>
      <c r="L101" s="470"/>
      <c r="M101" s="459"/>
    </row>
    <row r="102" spans="1:13" ht="14.25" customHeight="1" x14ac:dyDescent="0.2">
      <c r="A102" s="253"/>
      <c r="B102" s="254"/>
      <c r="C102" s="254"/>
      <c r="D102" s="254"/>
      <c r="E102" s="254"/>
      <c r="F102" s="254"/>
      <c r="G102" s="254"/>
      <c r="H102" s="254"/>
      <c r="I102" s="254"/>
      <c r="J102" s="254"/>
      <c r="K102" s="254"/>
      <c r="L102" s="254"/>
      <c r="M102" s="255"/>
    </row>
    <row r="103" spans="1:13" ht="14.25" customHeight="1" x14ac:dyDescent="0.2">
      <c r="A103" s="247"/>
      <c r="B103" s="248"/>
      <c r="C103" s="248"/>
      <c r="D103" s="248"/>
      <c r="E103" s="248"/>
      <c r="F103" s="248"/>
      <c r="G103" s="248"/>
      <c r="H103" s="248"/>
      <c r="I103" s="248"/>
      <c r="J103" s="248"/>
      <c r="K103" s="248"/>
      <c r="L103" s="248"/>
      <c r="M103" s="249"/>
    </row>
    <row r="104" spans="1:13" ht="14.25" customHeight="1" x14ac:dyDescent="0.2">
      <c r="A104" s="250"/>
      <c r="B104" s="472" t="str">
        <f>SUMARNA_TABULKA!B6</f>
        <v>2. Stratégia a
   plánovanie</v>
      </c>
      <c r="C104" s="472"/>
      <c r="D104" s="472"/>
      <c r="E104" s="472"/>
      <c r="F104" s="472"/>
      <c r="G104" s="472"/>
      <c r="H104" s="472"/>
      <c r="I104" s="472"/>
      <c r="J104" s="472"/>
      <c r="K104" s="472"/>
      <c r="L104" s="472"/>
      <c r="M104" s="252"/>
    </row>
    <row r="105" spans="1:13" ht="14.25" customHeight="1" x14ac:dyDescent="0.2">
      <c r="A105" s="250"/>
      <c r="B105" s="472"/>
      <c r="C105" s="472"/>
      <c r="D105" s="472"/>
      <c r="E105" s="472"/>
      <c r="F105" s="472"/>
      <c r="G105" s="472"/>
      <c r="H105" s="472"/>
      <c r="I105" s="472"/>
      <c r="J105" s="472"/>
      <c r="K105" s="472"/>
      <c r="L105" s="472"/>
      <c r="M105" s="252"/>
    </row>
    <row r="106" spans="1:13" ht="14.25" customHeight="1" x14ac:dyDescent="0.2">
      <c r="A106" s="250"/>
      <c r="B106" s="473" t="s">
        <v>417</v>
      </c>
      <c r="C106" s="473"/>
      <c r="D106" s="473"/>
      <c r="E106" s="479" t="str">
        <f>VSEOBECNE!G8</f>
        <v>a.) Hľadajte riešenia smerujúce k trvalej udržateľnosti, spoločenskej zodpovednosti, rozmanitosti a ktoré reagujú na globálne výzvy.
b.) Podporujte inovačné riešenia a kultúru inovácií ako takú.
c.) Podporujte zmeny v súlade s aktuálnymi výzvami vždy v súlade s trvalou udržateľnosťou.</v>
      </c>
      <c r="F106" s="479"/>
      <c r="G106" s="479"/>
      <c r="H106" s="479"/>
      <c r="I106" s="479"/>
      <c r="J106" s="479"/>
      <c r="K106" s="479"/>
      <c r="L106" s="479"/>
      <c r="M106" s="252"/>
    </row>
    <row r="107" spans="1:13" ht="14.25" customHeight="1" x14ac:dyDescent="0.2">
      <c r="A107" s="250"/>
      <c r="B107" s="473"/>
      <c r="C107" s="473"/>
      <c r="D107" s="473"/>
      <c r="E107" s="479"/>
      <c r="F107" s="479"/>
      <c r="G107" s="479"/>
      <c r="H107" s="479"/>
      <c r="I107" s="479"/>
      <c r="J107" s="479"/>
      <c r="K107" s="479"/>
      <c r="L107" s="479"/>
      <c r="M107" s="252"/>
    </row>
    <row r="108" spans="1:13" ht="14.25" customHeight="1" x14ac:dyDescent="0.2">
      <c r="A108" s="250"/>
      <c r="B108" s="473"/>
      <c r="C108" s="473"/>
      <c r="D108" s="473"/>
      <c r="E108" s="479"/>
      <c r="F108" s="479"/>
      <c r="G108" s="479"/>
      <c r="H108" s="479"/>
      <c r="I108" s="479"/>
      <c r="J108" s="479"/>
      <c r="K108" s="479"/>
      <c r="L108" s="479"/>
      <c r="M108" s="252"/>
    </row>
    <row r="109" spans="1:13" ht="14.25" customHeight="1" x14ac:dyDescent="0.2">
      <c r="A109" s="250"/>
      <c r="B109" s="473"/>
      <c r="C109" s="473"/>
      <c r="D109" s="473"/>
      <c r="E109" s="479"/>
      <c r="F109" s="479"/>
      <c r="G109" s="479"/>
      <c r="H109" s="479"/>
      <c r="I109" s="479"/>
      <c r="J109" s="479"/>
      <c r="K109" s="479"/>
      <c r="L109" s="479"/>
      <c r="M109" s="252"/>
    </row>
    <row r="110" spans="1:13" ht="14.25" customHeight="1" x14ac:dyDescent="0.2">
      <c r="A110" s="250"/>
      <c r="B110" s="251"/>
      <c r="C110" s="251"/>
      <c r="D110" s="251"/>
      <c r="E110" s="251"/>
      <c r="F110" s="251"/>
      <c r="G110" s="251"/>
      <c r="H110" s="251"/>
      <c r="I110" s="251"/>
      <c r="J110" s="251"/>
      <c r="K110" s="251"/>
      <c r="L110" s="251"/>
      <c r="M110" s="252"/>
    </row>
    <row r="111" spans="1:13" ht="14.25" customHeight="1" x14ac:dyDescent="0.2">
      <c r="A111" s="250"/>
      <c r="B111" s="475" t="s">
        <v>418</v>
      </c>
      <c r="C111" s="476"/>
      <c r="D111" s="476"/>
      <c r="E111" s="477" t="s">
        <v>420</v>
      </c>
      <c r="F111" s="477"/>
      <c r="G111" s="477"/>
      <c r="H111" s="477"/>
      <c r="I111" s="477"/>
      <c r="J111" s="477" t="s">
        <v>419</v>
      </c>
      <c r="K111" s="477"/>
      <c r="L111" s="478"/>
      <c r="M111" s="318" t="s">
        <v>421</v>
      </c>
    </row>
    <row r="112" spans="1:13" ht="14.25" customHeight="1" x14ac:dyDescent="0.2">
      <c r="A112" s="250"/>
      <c r="B112" s="447">
        <f>SUMARNA_TABULKA!C6</f>
        <v>2.1</v>
      </c>
      <c r="C112" s="449" t="str">
        <f>SUMARNA_TABULKA!D6</f>
        <v>Identifikovanie potrieb a 
očakávaní zainteresovaných
strán, vonkajšieho prostredia a relevantných manažérskych informácií</v>
      </c>
      <c r="D112" s="450"/>
      <c r="E112" s="453">
        <f>SUMARNA_TABULKA!M6</f>
        <v>0</v>
      </c>
      <c r="F112" s="454"/>
      <c r="G112" s="454"/>
      <c r="H112" s="454"/>
      <c r="I112" s="455"/>
      <c r="J112" s="453" t="e">
        <f>SUMARNA_TABULKA!O6</f>
        <v>#N/A</v>
      </c>
      <c r="K112" s="454"/>
      <c r="L112" s="454"/>
      <c r="M112" s="459" t="e">
        <f>SUMARNA_TABULKA!N6</f>
        <v>#N/A</v>
      </c>
    </row>
    <row r="113" spans="1:13" ht="14.25" customHeight="1" x14ac:dyDescent="0.2">
      <c r="A113" s="250"/>
      <c r="B113" s="448"/>
      <c r="C113" s="451"/>
      <c r="D113" s="452"/>
      <c r="E113" s="456"/>
      <c r="F113" s="457"/>
      <c r="G113" s="457"/>
      <c r="H113" s="457"/>
      <c r="I113" s="458"/>
      <c r="J113" s="456"/>
      <c r="K113" s="457"/>
      <c r="L113" s="457"/>
      <c r="M113" s="459"/>
    </row>
    <row r="114" spans="1:13" ht="14.25" customHeight="1" x14ac:dyDescent="0.2">
      <c r="A114" s="250"/>
      <c r="B114" s="448"/>
      <c r="C114" s="451"/>
      <c r="D114" s="452"/>
      <c r="E114" s="456"/>
      <c r="F114" s="457"/>
      <c r="G114" s="457"/>
      <c r="H114" s="457"/>
      <c r="I114" s="458"/>
      <c r="J114" s="456"/>
      <c r="K114" s="457"/>
      <c r="L114" s="457"/>
      <c r="M114" s="459"/>
    </row>
    <row r="115" spans="1:13" ht="14.25" customHeight="1" x14ac:dyDescent="0.2">
      <c r="A115" s="250"/>
      <c r="B115" s="448"/>
      <c r="C115" s="451"/>
      <c r="D115" s="452"/>
      <c r="E115" s="456"/>
      <c r="F115" s="457"/>
      <c r="G115" s="457"/>
      <c r="H115" s="457"/>
      <c r="I115" s="458"/>
      <c r="J115" s="456"/>
      <c r="K115" s="457"/>
      <c r="L115" s="457"/>
      <c r="M115" s="459"/>
    </row>
    <row r="116" spans="1:13" ht="14.25" customHeight="1" x14ac:dyDescent="0.2">
      <c r="A116" s="250"/>
      <c r="B116" s="448"/>
      <c r="C116" s="451"/>
      <c r="D116" s="452"/>
      <c r="E116" s="456"/>
      <c r="F116" s="457"/>
      <c r="G116" s="457"/>
      <c r="H116" s="457"/>
      <c r="I116" s="458"/>
      <c r="J116" s="456"/>
      <c r="K116" s="457"/>
      <c r="L116" s="457"/>
      <c r="M116" s="459"/>
    </row>
    <row r="117" spans="1:13" ht="14.25" customHeight="1" x14ac:dyDescent="0.2">
      <c r="A117" s="250"/>
      <c r="B117" s="448"/>
      <c r="C117" s="451"/>
      <c r="D117" s="452"/>
      <c r="E117" s="456"/>
      <c r="F117" s="457"/>
      <c r="G117" s="457"/>
      <c r="H117" s="457"/>
      <c r="I117" s="458"/>
      <c r="J117" s="456"/>
      <c r="K117" s="457"/>
      <c r="L117" s="457"/>
      <c r="M117" s="459"/>
    </row>
    <row r="118" spans="1:13" ht="14.25" customHeight="1" x14ac:dyDescent="0.2">
      <c r="A118" s="250"/>
      <c r="B118" s="448"/>
      <c r="C118" s="451"/>
      <c r="D118" s="452"/>
      <c r="E118" s="456"/>
      <c r="F118" s="457"/>
      <c r="G118" s="457"/>
      <c r="H118" s="457"/>
      <c r="I118" s="458"/>
      <c r="J118" s="456"/>
      <c r="K118" s="457"/>
      <c r="L118" s="457"/>
      <c r="M118" s="459"/>
    </row>
    <row r="119" spans="1:13" ht="14.25" customHeight="1" x14ac:dyDescent="0.2">
      <c r="A119" s="250"/>
      <c r="B119" s="448"/>
      <c r="C119" s="451"/>
      <c r="D119" s="452"/>
      <c r="E119" s="456"/>
      <c r="F119" s="457"/>
      <c r="G119" s="457"/>
      <c r="H119" s="457"/>
      <c r="I119" s="458"/>
      <c r="J119" s="456"/>
      <c r="K119" s="457"/>
      <c r="L119" s="457"/>
      <c r="M119" s="459"/>
    </row>
    <row r="120" spans="1:13" ht="14.25" customHeight="1" x14ac:dyDescent="0.2">
      <c r="A120" s="250"/>
      <c r="B120" s="448"/>
      <c r="C120" s="451"/>
      <c r="D120" s="452"/>
      <c r="E120" s="456"/>
      <c r="F120" s="457"/>
      <c r="G120" s="457"/>
      <c r="H120" s="457"/>
      <c r="I120" s="458"/>
      <c r="J120" s="456"/>
      <c r="K120" s="457"/>
      <c r="L120" s="457"/>
      <c r="M120" s="459"/>
    </row>
    <row r="121" spans="1:13" ht="14.25" customHeight="1" x14ac:dyDescent="0.2">
      <c r="A121" s="250"/>
      <c r="B121" s="448"/>
      <c r="C121" s="451"/>
      <c r="D121" s="452"/>
      <c r="E121" s="456"/>
      <c r="F121" s="457"/>
      <c r="G121" s="457"/>
      <c r="H121" s="457"/>
      <c r="I121" s="458"/>
      <c r="J121" s="456"/>
      <c r="K121" s="457"/>
      <c r="L121" s="457"/>
      <c r="M121" s="459"/>
    </row>
    <row r="122" spans="1:13" ht="14.25" customHeight="1" x14ac:dyDescent="0.2">
      <c r="A122" s="250"/>
      <c r="B122" s="448"/>
      <c r="C122" s="451"/>
      <c r="D122" s="452"/>
      <c r="E122" s="456"/>
      <c r="F122" s="457"/>
      <c r="G122" s="457"/>
      <c r="H122" s="457"/>
      <c r="I122" s="458"/>
      <c r="J122" s="456"/>
      <c r="K122" s="457"/>
      <c r="L122" s="457"/>
      <c r="M122" s="459"/>
    </row>
    <row r="123" spans="1:13" ht="14.25" customHeight="1" x14ac:dyDescent="0.2">
      <c r="A123" s="250"/>
      <c r="B123" s="448"/>
      <c r="C123" s="451"/>
      <c r="D123" s="452"/>
      <c r="E123" s="456"/>
      <c r="F123" s="457"/>
      <c r="G123" s="457"/>
      <c r="H123" s="457"/>
      <c r="I123" s="458"/>
      <c r="J123" s="456"/>
      <c r="K123" s="457"/>
      <c r="L123" s="457"/>
      <c r="M123" s="459"/>
    </row>
    <row r="124" spans="1:13" ht="14.25" customHeight="1" x14ac:dyDescent="0.2">
      <c r="A124" s="250"/>
      <c r="B124" s="460">
        <f>SUMARNA_TABULKA!C7</f>
        <v>2.2000000000000002</v>
      </c>
      <c r="C124" s="462" t="str">
        <f>SUMARNA_TABULKA!D7</f>
        <v>Vytvorenie stratégie a plánov berúc do úvahy všetky zhromaždené informácie</v>
      </c>
      <c r="D124" s="463"/>
      <c r="E124" s="466">
        <f>SUMARNA_TABULKA!M7</f>
        <v>0</v>
      </c>
      <c r="F124" s="467"/>
      <c r="G124" s="467"/>
      <c r="H124" s="467"/>
      <c r="I124" s="468"/>
      <c r="J124" s="466" t="e">
        <f>SUMARNA_TABULKA!O7</f>
        <v>#N/A</v>
      </c>
      <c r="K124" s="467"/>
      <c r="L124" s="467"/>
      <c r="M124" s="459" t="e">
        <f>SUMARNA_TABULKA!N7</f>
        <v>#N/A</v>
      </c>
    </row>
    <row r="125" spans="1:13" ht="14.25" customHeight="1" x14ac:dyDescent="0.2">
      <c r="A125" s="250"/>
      <c r="B125" s="461"/>
      <c r="C125" s="464"/>
      <c r="D125" s="465"/>
      <c r="E125" s="469"/>
      <c r="F125" s="470"/>
      <c r="G125" s="470"/>
      <c r="H125" s="470"/>
      <c r="I125" s="471"/>
      <c r="J125" s="469"/>
      <c r="K125" s="470"/>
      <c r="L125" s="470"/>
      <c r="M125" s="459"/>
    </row>
    <row r="126" spans="1:13" ht="14.25" customHeight="1" x14ac:dyDescent="0.2">
      <c r="A126" s="250"/>
      <c r="B126" s="461"/>
      <c r="C126" s="464"/>
      <c r="D126" s="465"/>
      <c r="E126" s="469"/>
      <c r="F126" s="470"/>
      <c r="G126" s="470"/>
      <c r="H126" s="470"/>
      <c r="I126" s="471"/>
      <c r="J126" s="469"/>
      <c r="K126" s="470"/>
      <c r="L126" s="470"/>
      <c r="M126" s="459"/>
    </row>
    <row r="127" spans="1:13" ht="14.25" customHeight="1" x14ac:dyDescent="0.2">
      <c r="A127" s="250"/>
      <c r="B127" s="461"/>
      <c r="C127" s="464"/>
      <c r="D127" s="465"/>
      <c r="E127" s="469"/>
      <c r="F127" s="470"/>
      <c r="G127" s="470"/>
      <c r="H127" s="470"/>
      <c r="I127" s="471"/>
      <c r="J127" s="469"/>
      <c r="K127" s="470"/>
      <c r="L127" s="470"/>
      <c r="M127" s="459"/>
    </row>
    <row r="128" spans="1:13" ht="14.25" customHeight="1" x14ac:dyDescent="0.2">
      <c r="A128" s="250"/>
      <c r="B128" s="461"/>
      <c r="C128" s="464"/>
      <c r="D128" s="465"/>
      <c r="E128" s="469"/>
      <c r="F128" s="470"/>
      <c r="G128" s="470"/>
      <c r="H128" s="470"/>
      <c r="I128" s="471"/>
      <c r="J128" s="469"/>
      <c r="K128" s="470"/>
      <c r="L128" s="470"/>
      <c r="M128" s="459"/>
    </row>
    <row r="129" spans="1:13" ht="14.25" customHeight="1" x14ac:dyDescent="0.2">
      <c r="A129" s="250"/>
      <c r="B129" s="461"/>
      <c r="C129" s="464"/>
      <c r="D129" s="465"/>
      <c r="E129" s="469"/>
      <c r="F129" s="470"/>
      <c r="G129" s="470"/>
      <c r="H129" s="470"/>
      <c r="I129" s="471"/>
      <c r="J129" s="469"/>
      <c r="K129" s="470"/>
      <c r="L129" s="470"/>
      <c r="M129" s="459"/>
    </row>
    <row r="130" spans="1:13" ht="14.25" customHeight="1" x14ac:dyDescent="0.2">
      <c r="A130" s="250"/>
      <c r="B130" s="461"/>
      <c r="C130" s="464"/>
      <c r="D130" s="465"/>
      <c r="E130" s="469"/>
      <c r="F130" s="470"/>
      <c r="G130" s="470"/>
      <c r="H130" s="470"/>
      <c r="I130" s="471"/>
      <c r="J130" s="469"/>
      <c r="K130" s="470"/>
      <c r="L130" s="470"/>
      <c r="M130" s="459"/>
    </row>
    <row r="131" spans="1:13" ht="14.25" customHeight="1" x14ac:dyDescent="0.2">
      <c r="A131" s="250"/>
      <c r="B131" s="461"/>
      <c r="C131" s="464"/>
      <c r="D131" s="465"/>
      <c r="E131" s="469"/>
      <c r="F131" s="470"/>
      <c r="G131" s="470"/>
      <c r="H131" s="470"/>
      <c r="I131" s="471"/>
      <c r="J131" s="469"/>
      <c r="K131" s="470"/>
      <c r="L131" s="470"/>
      <c r="M131" s="459"/>
    </row>
    <row r="132" spans="1:13" ht="14.25" customHeight="1" x14ac:dyDescent="0.2">
      <c r="A132" s="250"/>
      <c r="B132" s="461"/>
      <c r="C132" s="464"/>
      <c r="D132" s="465"/>
      <c r="E132" s="469"/>
      <c r="F132" s="470"/>
      <c r="G132" s="470"/>
      <c r="H132" s="470"/>
      <c r="I132" s="471"/>
      <c r="J132" s="469"/>
      <c r="K132" s="470"/>
      <c r="L132" s="470"/>
      <c r="M132" s="459"/>
    </row>
    <row r="133" spans="1:13" ht="14.25" customHeight="1" x14ac:dyDescent="0.2">
      <c r="A133" s="250"/>
      <c r="B133" s="461"/>
      <c r="C133" s="464"/>
      <c r="D133" s="465"/>
      <c r="E133" s="469"/>
      <c r="F133" s="470"/>
      <c r="G133" s="470"/>
      <c r="H133" s="470"/>
      <c r="I133" s="471"/>
      <c r="J133" s="469"/>
      <c r="K133" s="470"/>
      <c r="L133" s="470"/>
      <c r="M133" s="459"/>
    </row>
    <row r="134" spans="1:13" ht="14.25" customHeight="1" x14ac:dyDescent="0.2">
      <c r="A134" s="250"/>
      <c r="B134" s="461"/>
      <c r="C134" s="464"/>
      <c r="D134" s="465"/>
      <c r="E134" s="469"/>
      <c r="F134" s="470"/>
      <c r="G134" s="470"/>
      <c r="H134" s="470"/>
      <c r="I134" s="471"/>
      <c r="J134" s="469"/>
      <c r="K134" s="470"/>
      <c r="L134" s="470"/>
      <c r="M134" s="459"/>
    </row>
    <row r="135" spans="1:13" ht="14.25" customHeight="1" x14ac:dyDescent="0.2">
      <c r="A135" s="250"/>
      <c r="B135" s="461"/>
      <c r="C135" s="464"/>
      <c r="D135" s="465"/>
      <c r="E135" s="469"/>
      <c r="F135" s="470"/>
      <c r="G135" s="470"/>
      <c r="H135" s="470"/>
      <c r="I135" s="471"/>
      <c r="J135" s="469"/>
      <c r="K135" s="470"/>
      <c r="L135" s="470"/>
      <c r="M135" s="459"/>
    </row>
    <row r="136" spans="1:13" ht="14.25" customHeight="1" x14ac:dyDescent="0.2">
      <c r="A136" s="253"/>
      <c r="B136" s="254"/>
      <c r="C136" s="254"/>
      <c r="D136" s="254"/>
      <c r="E136" s="254"/>
      <c r="F136" s="254"/>
      <c r="G136" s="254"/>
      <c r="H136" s="254"/>
      <c r="I136" s="254"/>
      <c r="J136" s="254"/>
      <c r="K136" s="254"/>
      <c r="L136" s="254"/>
      <c r="M136" s="255"/>
    </row>
    <row r="137" spans="1:13" ht="14.25" customHeight="1" x14ac:dyDescent="0.2">
      <c r="A137" s="247"/>
      <c r="B137" s="248"/>
      <c r="C137" s="248"/>
      <c r="D137" s="248"/>
      <c r="E137" s="248"/>
      <c r="F137" s="248"/>
      <c r="G137" s="248"/>
      <c r="H137" s="248"/>
      <c r="I137" s="248"/>
      <c r="J137" s="248"/>
      <c r="K137" s="248"/>
      <c r="L137" s="248"/>
      <c r="M137" s="249"/>
    </row>
    <row r="138" spans="1:13" ht="14.25" customHeight="1" x14ac:dyDescent="0.2">
      <c r="A138" s="250"/>
      <c r="B138" s="472" t="str">
        <f>SUMARNA_TABULKA!B6</f>
        <v>2. Stratégia a
   plánovanie</v>
      </c>
      <c r="C138" s="472"/>
      <c r="D138" s="472"/>
      <c r="E138" s="472"/>
      <c r="F138" s="472"/>
      <c r="G138" s="472"/>
      <c r="H138" s="472"/>
      <c r="I138" s="472"/>
      <c r="J138" s="472"/>
      <c r="K138" s="472"/>
      <c r="L138" s="472"/>
      <c r="M138" s="252"/>
    </row>
    <row r="139" spans="1:13" ht="14.25" customHeight="1" x14ac:dyDescent="0.2">
      <c r="A139" s="250"/>
      <c r="B139" s="472"/>
      <c r="C139" s="472"/>
      <c r="D139" s="472"/>
      <c r="E139" s="472"/>
      <c r="F139" s="472"/>
      <c r="G139" s="472"/>
      <c r="H139" s="472"/>
      <c r="I139" s="472"/>
      <c r="J139" s="472"/>
      <c r="K139" s="472"/>
      <c r="L139" s="472"/>
      <c r="M139" s="252"/>
    </row>
    <row r="140" spans="1:13" ht="14.25" customHeight="1" x14ac:dyDescent="0.2">
      <c r="A140" s="250"/>
      <c r="B140" s="473" t="s">
        <v>417</v>
      </c>
      <c r="C140" s="473"/>
      <c r="D140" s="473"/>
      <c r="E140" s="479" t="str">
        <f>VSEOBECNE!G8</f>
        <v>a.) Hľadajte riešenia smerujúce k trvalej udržateľnosti, spoločenskej zodpovednosti, rozmanitosti a ktoré reagujú na globálne výzvy.
b.) Podporujte inovačné riešenia a kultúru inovácií ako takú.
c.) Podporujte zmeny v súlade s aktuálnymi výzvami vždy v súlade s trvalou udržateľnosťou.</v>
      </c>
      <c r="F140" s="479"/>
      <c r="G140" s="479"/>
      <c r="H140" s="479"/>
      <c r="I140" s="479"/>
      <c r="J140" s="479"/>
      <c r="K140" s="479"/>
      <c r="L140" s="479"/>
      <c r="M140" s="252"/>
    </row>
    <row r="141" spans="1:13" ht="14.25" customHeight="1" x14ac:dyDescent="0.2">
      <c r="A141" s="250"/>
      <c r="B141" s="473"/>
      <c r="C141" s="473"/>
      <c r="D141" s="473"/>
      <c r="E141" s="479"/>
      <c r="F141" s="479"/>
      <c r="G141" s="479"/>
      <c r="H141" s="479"/>
      <c r="I141" s="479"/>
      <c r="J141" s="479"/>
      <c r="K141" s="479"/>
      <c r="L141" s="479"/>
      <c r="M141" s="252"/>
    </row>
    <row r="142" spans="1:13" ht="14.25" customHeight="1" x14ac:dyDescent="0.2">
      <c r="A142" s="250"/>
      <c r="B142" s="473"/>
      <c r="C142" s="473"/>
      <c r="D142" s="473"/>
      <c r="E142" s="479"/>
      <c r="F142" s="479"/>
      <c r="G142" s="479"/>
      <c r="H142" s="479"/>
      <c r="I142" s="479"/>
      <c r="J142" s="479"/>
      <c r="K142" s="479"/>
      <c r="L142" s="479"/>
      <c r="M142" s="252"/>
    </row>
    <row r="143" spans="1:13" ht="14.25" customHeight="1" x14ac:dyDescent="0.2">
      <c r="A143" s="250"/>
      <c r="B143" s="473"/>
      <c r="C143" s="473"/>
      <c r="D143" s="473"/>
      <c r="E143" s="479"/>
      <c r="F143" s="479"/>
      <c r="G143" s="479"/>
      <c r="H143" s="479"/>
      <c r="I143" s="479"/>
      <c r="J143" s="479"/>
      <c r="K143" s="479"/>
      <c r="L143" s="479"/>
      <c r="M143" s="252"/>
    </row>
    <row r="144" spans="1:13" ht="14.25" customHeight="1" x14ac:dyDescent="0.2">
      <c r="A144" s="250"/>
      <c r="B144" s="251"/>
      <c r="C144" s="251"/>
      <c r="D144" s="251"/>
      <c r="E144" s="251"/>
      <c r="F144" s="251"/>
      <c r="G144" s="251"/>
      <c r="H144" s="251"/>
      <c r="I144" s="251"/>
      <c r="J144" s="251"/>
      <c r="K144" s="251"/>
      <c r="L144" s="251"/>
      <c r="M144" s="252"/>
    </row>
    <row r="145" spans="1:13" ht="14.25" customHeight="1" x14ac:dyDescent="0.2">
      <c r="A145" s="250"/>
      <c r="B145" s="475" t="s">
        <v>418</v>
      </c>
      <c r="C145" s="476"/>
      <c r="D145" s="476"/>
      <c r="E145" s="477" t="s">
        <v>420</v>
      </c>
      <c r="F145" s="477"/>
      <c r="G145" s="477"/>
      <c r="H145" s="477"/>
      <c r="I145" s="477"/>
      <c r="J145" s="477" t="s">
        <v>419</v>
      </c>
      <c r="K145" s="477"/>
      <c r="L145" s="478"/>
      <c r="M145" s="318" t="s">
        <v>421</v>
      </c>
    </row>
    <row r="146" spans="1:13" ht="14.25" customHeight="1" x14ac:dyDescent="0.2">
      <c r="A146" s="250"/>
      <c r="B146" s="447">
        <f>SUMARNA_TABULKA!C8</f>
        <v>2.2999999999999998</v>
      </c>
      <c r="C146" s="449" t="str">
        <f>SUMARNA_TABULKA!D8</f>
        <v>Komunikovanie, implementovanie a revidovanie stratégie a plánov</v>
      </c>
      <c r="D146" s="450"/>
      <c r="E146" s="453">
        <f>SUMARNA_TABULKA!M8</f>
        <v>0</v>
      </c>
      <c r="F146" s="454"/>
      <c r="G146" s="454"/>
      <c r="H146" s="454"/>
      <c r="I146" s="455"/>
      <c r="J146" s="453" t="e">
        <f>SUMARNA_TABULKA!O8</f>
        <v>#N/A</v>
      </c>
      <c r="K146" s="454"/>
      <c r="L146" s="454"/>
      <c r="M146" s="459" t="e">
        <f>SUMARNA_TABULKA!N8</f>
        <v>#N/A</v>
      </c>
    </row>
    <row r="147" spans="1:13" ht="14.25" customHeight="1" x14ac:dyDescent="0.2">
      <c r="A147" s="250"/>
      <c r="B147" s="448"/>
      <c r="C147" s="451"/>
      <c r="D147" s="452"/>
      <c r="E147" s="456"/>
      <c r="F147" s="457"/>
      <c r="G147" s="457"/>
      <c r="H147" s="457"/>
      <c r="I147" s="458"/>
      <c r="J147" s="456"/>
      <c r="K147" s="457"/>
      <c r="L147" s="457"/>
      <c r="M147" s="459"/>
    </row>
    <row r="148" spans="1:13" ht="14.25" customHeight="1" x14ac:dyDescent="0.2">
      <c r="A148" s="250"/>
      <c r="B148" s="448"/>
      <c r="C148" s="451"/>
      <c r="D148" s="452"/>
      <c r="E148" s="456"/>
      <c r="F148" s="457"/>
      <c r="G148" s="457"/>
      <c r="H148" s="457"/>
      <c r="I148" s="458"/>
      <c r="J148" s="456"/>
      <c r="K148" s="457"/>
      <c r="L148" s="457"/>
      <c r="M148" s="459"/>
    </row>
    <row r="149" spans="1:13" ht="14.25" customHeight="1" x14ac:dyDescent="0.2">
      <c r="A149" s="250"/>
      <c r="B149" s="448"/>
      <c r="C149" s="451"/>
      <c r="D149" s="452"/>
      <c r="E149" s="456"/>
      <c r="F149" s="457"/>
      <c r="G149" s="457"/>
      <c r="H149" s="457"/>
      <c r="I149" s="458"/>
      <c r="J149" s="456"/>
      <c r="K149" s="457"/>
      <c r="L149" s="457"/>
      <c r="M149" s="459"/>
    </row>
    <row r="150" spans="1:13" ht="14.25" customHeight="1" x14ac:dyDescent="0.2">
      <c r="A150" s="250"/>
      <c r="B150" s="448"/>
      <c r="C150" s="451"/>
      <c r="D150" s="452"/>
      <c r="E150" s="456"/>
      <c r="F150" s="457"/>
      <c r="G150" s="457"/>
      <c r="H150" s="457"/>
      <c r="I150" s="458"/>
      <c r="J150" s="456"/>
      <c r="K150" s="457"/>
      <c r="L150" s="457"/>
      <c r="M150" s="459"/>
    </row>
    <row r="151" spans="1:13" ht="14.25" customHeight="1" x14ac:dyDescent="0.2">
      <c r="A151" s="250"/>
      <c r="B151" s="448"/>
      <c r="C151" s="451"/>
      <c r="D151" s="452"/>
      <c r="E151" s="456"/>
      <c r="F151" s="457"/>
      <c r="G151" s="457"/>
      <c r="H151" s="457"/>
      <c r="I151" s="458"/>
      <c r="J151" s="456"/>
      <c r="K151" s="457"/>
      <c r="L151" s="457"/>
      <c r="M151" s="459"/>
    </row>
    <row r="152" spans="1:13" ht="14.25" customHeight="1" x14ac:dyDescent="0.2">
      <c r="A152" s="250"/>
      <c r="B152" s="448"/>
      <c r="C152" s="451"/>
      <c r="D152" s="452"/>
      <c r="E152" s="456"/>
      <c r="F152" s="457"/>
      <c r="G152" s="457"/>
      <c r="H152" s="457"/>
      <c r="I152" s="458"/>
      <c r="J152" s="456"/>
      <c r="K152" s="457"/>
      <c r="L152" s="457"/>
      <c r="M152" s="459"/>
    </row>
    <row r="153" spans="1:13" ht="14.25" customHeight="1" x14ac:dyDescent="0.2">
      <c r="A153" s="250"/>
      <c r="B153" s="448"/>
      <c r="C153" s="451"/>
      <c r="D153" s="452"/>
      <c r="E153" s="456"/>
      <c r="F153" s="457"/>
      <c r="G153" s="457"/>
      <c r="H153" s="457"/>
      <c r="I153" s="458"/>
      <c r="J153" s="456"/>
      <c r="K153" s="457"/>
      <c r="L153" s="457"/>
      <c r="M153" s="459"/>
    </row>
    <row r="154" spans="1:13" ht="14.25" customHeight="1" x14ac:dyDescent="0.2">
      <c r="A154" s="250"/>
      <c r="B154" s="448"/>
      <c r="C154" s="451"/>
      <c r="D154" s="452"/>
      <c r="E154" s="456"/>
      <c r="F154" s="457"/>
      <c r="G154" s="457"/>
      <c r="H154" s="457"/>
      <c r="I154" s="458"/>
      <c r="J154" s="456"/>
      <c r="K154" s="457"/>
      <c r="L154" s="457"/>
      <c r="M154" s="459"/>
    </row>
    <row r="155" spans="1:13" ht="14.25" customHeight="1" x14ac:dyDescent="0.2">
      <c r="A155" s="250"/>
      <c r="B155" s="448"/>
      <c r="C155" s="451"/>
      <c r="D155" s="452"/>
      <c r="E155" s="456"/>
      <c r="F155" s="457"/>
      <c r="G155" s="457"/>
      <c r="H155" s="457"/>
      <c r="I155" s="458"/>
      <c r="J155" s="456"/>
      <c r="K155" s="457"/>
      <c r="L155" s="457"/>
      <c r="M155" s="459"/>
    </row>
    <row r="156" spans="1:13" ht="14.25" customHeight="1" x14ac:dyDescent="0.2">
      <c r="A156" s="250"/>
      <c r="B156" s="448"/>
      <c r="C156" s="451"/>
      <c r="D156" s="452"/>
      <c r="E156" s="456"/>
      <c r="F156" s="457"/>
      <c r="G156" s="457"/>
      <c r="H156" s="457"/>
      <c r="I156" s="458"/>
      <c r="J156" s="456"/>
      <c r="K156" s="457"/>
      <c r="L156" s="457"/>
      <c r="M156" s="459"/>
    </row>
    <row r="157" spans="1:13" ht="14.25" customHeight="1" x14ac:dyDescent="0.2">
      <c r="A157" s="250"/>
      <c r="B157" s="448"/>
      <c r="C157" s="451"/>
      <c r="D157" s="452"/>
      <c r="E157" s="456"/>
      <c r="F157" s="457"/>
      <c r="G157" s="457"/>
      <c r="H157" s="457"/>
      <c r="I157" s="458"/>
      <c r="J157" s="456"/>
      <c r="K157" s="457"/>
      <c r="L157" s="457"/>
      <c r="M157" s="459"/>
    </row>
    <row r="158" spans="1:13" ht="14.25" customHeight="1" x14ac:dyDescent="0.2">
      <c r="A158" s="250"/>
      <c r="B158" s="460">
        <f>SUMARNA_TABULKA!C9</f>
        <v>2.4</v>
      </c>
      <c r="C158" s="462" t="str">
        <f>SUMARNA_TABULKA!D9</f>
        <v>Riadenie zmien a inovácií s cieľom zabezpečiť agilnosť a pružnosť organizácie</v>
      </c>
      <c r="D158" s="463"/>
      <c r="E158" s="466">
        <f>SUMARNA_TABULKA!M9</f>
        <v>0</v>
      </c>
      <c r="F158" s="467"/>
      <c r="G158" s="467"/>
      <c r="H158" s="467"/>
      <c r="I158" s="468"/>
      <c r="J158" s="466" t="e">
        <f>SUMARNA_TABULKA!O9</f>
        <v>#N/A</v>
      </c>
      <c r="K158" s="467"/>
      <c r="L158" s="467"/>
      <c r="M158" s="459" t="e">
        <f>SUMARNA_TABULKA!N9</f>
        <v>#N/A</v>
      </c>
    </row>
    <row r="159" spans="1:13" ht="14.25" customHeight="1" x14ac:dyDescent="0.2">
      <c r="A159" s="250"/>
      <c r="B159" s="461"/>
      <c r="C159" s="464"/>
      <c r="D159" s="465"/>
      <c r="E159" s="469"/>
      <c r="F159" s="470"/>
      <c r="G159" s="470"/>
      <c r="H159" s="470"/>
      <c r="I159" s="471"/>
      <c r="J159" s="469"/>
      <c r="K159" s="470"/>
      <c r="L159" s="470"/>
      <c r="M159" s="459"/>
    </row>
    <row r="160" spans="1:13" ht="14.25" customHeight="1" x14ac:dyDescent="0.2">
      <c r="A160" s="250"/>
      <c r="B160" s="461"/>
      <c r="C160" s="464"/>
      <c r="D160" s="465"/>
      <c r="E160" s="469"/>
      <c r="F160" s="470"/>
      <c r="G160" s="470"/>
      <c r="H160" s="470"/>
      <c r="I160" s="471"/>
      <c r="J160" s="469"/>
      <c r="K160" s="470"/>
      <c r="L160" s="470"/>
      <c r="M160" s="459"/>
    </row>
    <row r="161" spans="1:13" ht="14.25" customHeight="1" x14ac:dyDescent="0.2">
      <c r="A161" s="250"/>
      <c r="B161" s="461"/>
      <c r="C161" s="464"/>
      <c r="D161" s="465"/>
      <c r="E161" s="469"/>
      <c r="F161" s="470"/>
      <c r="G161" s="470"/>
      <c r="H161" s="470"/>
      <c r="I161" s="471"/>
      <c r="J161" s="469"/>
      <c r="K161" s="470"/>
      <c r="L161" s="470"/>
      <c r="M161" s="459"/>
    </row>
    <row r="162" spans="1:13" ht="14.25" customHeight="1" x14ac:dyDescent="0.2">
      <c r="A162" s="250"/>
      <c r="B162" s="461"/>
      <c r="C162" s="464"/>
      <c r="D162" s="465"/>
      <c r="E162" s="469"/>
      <c r="F162" s="470"/>
      <c r="G162" s="470"/>
      <c r="H162" s="470"/>
      <c r="I162" s="471"/>
      <c r="J162" s="469"/>
      <c r="K162" s="470"/>
      <c r="L162" s="470"/>
      <c r="M162" s="459"/>
    </row>
    <row r="163" spans="1:13" ht="14.25" customHeight="1" x14ac:dyDescent="0.2">
      <c r="A163" s="250"/>
      <c r="B163" s="461"/>
      <c r="C163" s="464"/>
      <c r="D163" s="465"/>
      <c r="E163" s="469"/>
      <c r="F163" s="470"/>
      <c r="G163" s="470"/>
      <c r="H163" s="470"/>
      <c r="I163" s="471"/>
      <c r="J163" s="469"/>
      <c r="K163" s="470"/>
      <c r="L163" s="470"/>
      <c r="M163" s="459"/>
    </row>
    <row r="164" spans="1:13" ht="14.25" customHeight="1" x14ac:dyDescent="0.2">
      <c r="A164" s="250"/>
      <c r="B164" s="461"/>
      <c r="C164" s="464"/>
      <c r="D164" s="465"/>
      <c r="E164" s="469"/>
      <c r="F164" s="470"/>
      <c r="G164" s="470"/>
      <c r="H164" s="470"/>
      <c r="I164" s="471"/>
      <c r="J164" s="469"/>
      <c r="K164" s="470"/>
      <c r="L164" s="470"/>
      <c r="M164" s="459"/>
    </row>
    <row r="165" spans="1:13" ht="14.25" customHeight="1" x14ac:dyDescent="0.2">
      <c r="A165" s="250"/>
      <c r="B165" s="461"/>
      <c r="C165" s="464"/>
      <c r="D165" s="465"/>
      <c r="E165" s="469"/>
      <c r="F165" s="470"/>
      <c r="G165" s="470"/>
      <c r="H165" s="470"/>
      <c r="I165" s="471"/>
      <c r="J165" s="469"/>
      <c r="K165" s="470"/>
      <c r="L165" s="470"/>
      <c r="M165" s="459"/>
    </row>
    <row r="166" spans="1:13" ht="14.25" customHeight="1" x14ac:dyDescent="0.2">
      <c r="A166" s="250"/>
      <c r="B166" s="461"/>
      <c r="C166" s="464"/>
      <c r="D166" s="465"/>
      <c r="E166" s="469"/>
      <c r="F166" s="470"/>
      <c r="G166" s="470"/>
      <c r="H166" s="470"/>
      <c r="I166" s="471"/>
      <c r="J166" s="469"/>
      <c r="K166" s="470"/>
      <c r="L166" s="470"/>
      <c r="M166" s="459"/>
    </row>
    <row r="167" spans="1:13" ht="14.25" customHeight="1" x14ac:dyDescent="0.2">
      <c r="A167" s="250"/>
      <c r="B167" s="461"/>
      <c r="C167" s="464"/>
      <c r="D167" s="465"/>
      <c r="E167" s="469"/>
      <c r="F167" s="470"/>
      <c r="G167" s="470"/>
      <c r="H167" s="470"/>
      <c r="I167" s="471"/>
      <c r="J167" s="469"/>
      <c r="K167" s="470"/>
      <c r="L167" s="470"/>
      <c r="M167" s="459"/>
    </row>
    <row r="168" spans="1:13" ht="14.25" customHeight="1" x14ac:dyDescent="0.2">
      <c r="A168" s="250"/>
      <c r="B168" s="461"/>
      <c r="C168" s="464"/>
      <c r="D168" s="465"/>
      <c r="E168" s="469"/>
      <c r="F168" s="470"/>
      <c r="G168" s="470"/>
      <c r="H168" s="470"/>
      <c r="I168" s="471"/>
      <c r="J168" s="469"/>
      <c r="K168" s="470"/>
      <c r="L168" s="470"/>
      <c r="M168" s="459"/>
    </row>
    <row r="169" spans="1:13" ht="14.25" customHeight="1" x14ac:dyDescent="0.2">
      <c r="A169" s="250"/>
      <c r="B169" s="461"/>
      <c r="C169" s="464"/>
      <c r="D169" s="465"/>
      <c r="E169" s="469"/>
      <c r="F169" s="470"/>
      <c r="G169" s="470"/>
      <c r="H169" s="470"/>
      <c r="I169" s="471"/>
      <c r="J169" s="469"/>
      <c r="K169" s="470"/>
      <c r="L169" s="470"/>
      <c r="M169" s="459"/>
    </row>
    <row r="170" spans="1:13" ht="14.25" customHeight="1" x14ac:dyDescent="0.2">
      <c r="A170" s="253"/>
      <c r="B170" s="254"/>
      <c r="C170" s="254"/>
      <c r="D170" s="254"/>
      <c r="E170" s="254"/>
      <c r="F170" s="254"/>
      <c r="G170" s="254"/>
      <c r="H170" s="254"/>
      <c r="I170" s="254"/>
      <c r="J170" s="254"/>
      <c r="K170" s="254"/>
      <c r="L170" s="254"/>
      <c r="M170" s="255"/>
    </row>
    <row r="171" spans="1:13" ht="14.25" customHeight="1" x14ac:dyDescent="0.2">
      <c r="A171" s="247"/>
      <c r="B171" s="248"/>
      <c r="C171" s="248"/>
      <c r="D171" s="248"/>
      <c r="E171" s="248"/>
      <c r="F171" s="248"/>
      <c r="G171" s="248"/>
      <c r="H171" s="248"/>
      <c r="I171" s="248"/>
      <c r="J171" s="248"/>
      <c r="K171" s="248"/>
      <c r="L171" s="248"/>
      <c r="M171" s="249"/>
    </row>
    <row r="172" spans="1:13" ht="14.25" customHeight="1" x14ac:dyDescent="0.2">
      <c r="A172" s="250"/>
      <c r="B172" s="472" t="str">
        <f>SUMARNA_TABULKA!B10</f>
        <v>3. Zamestnanci</v>
      </c>
      <c r="C172" s="472"/>
      <c r="D172" s="472"/>
      <c r="E172" s="472"/>
      <c r="F172" s="472"/>
      <c r="G172" s="472"/>
      <c r="H172" s="472"/>
      <c r="I172" s="472"/>
      <c r="J172" s="472"/>
      <c r="K172" s="472"/>
      <c r="L172" s="472"/>
      <c r="M172" s="252"/>
    </row>
    <row r="173" spans="1:13" ht="14.25" customHeight="1" x14ac:dyDescent="0.2">
      <c r="A173" s="250"/>
      <c r="B173" s="472"/>
      <c r="C173" s="472"/>
      <c r="D173" s="472"/>
      <c r="E173" s="472"/>
      <c r="F173" s="472"/>
      <c r="G173" s="472"/>
      <c r="H173" s="472"/>
      <c r="I173" s="472"/>
      <c r="J173" s="472"/>
      <c r="K173" s="472"/>
      <c r="L173" s="472"/>
      <c r="M173" s="252"/>
    </row>
    <row r="174" spans="1:13" ht="14.25" customHeight="1" x14ac:dyDescent="0.2">
      <c r="A174" s="250"/>
      <c r="B174" s="473" t="s">
        <v>417</v>
      </c>
      <c r="C174" s="473"/>
      <c r="D174" s="473"/>
      <c r="E174" s="479" t="str">
        <f>VSEOBECNE!G12</f>
        <v>a.) Podporujte transparentnosť vzťahov a rozvoj zamestnancov.
b.) Podporujte rovnosť príležitostí a spravodlivosť v prístupe k riadeniu ľudských zdrojov.
c.) Rozvíjajte talent manažment ako nástroj rozvoja organizácie.
d.) Inovujte v oblasti rozvoja nových prístupov k učeniu sa a rozvoju ľudských zdrojov.</v>
      </c>
      <c r="F174" s="479"/>
      <c r="G174" s="479"/>
      <c r="H174" s="479"/>
      <c r="I174" s="479"/>
      <c r="J174" s="479"/>
      <c r="K174" s="479"/>
      <c r="L174" s="479"/>
      <c r="M174" s="252"/>
    </row>
    <row r="175" spans="1:13" ht="14.25" customHeight="1" x14ac:dyDescent="0.2">
      <c r="A175" s="250"/>
      <c r="B175" s="473"/>
      <c r="C175" s="473"/>
      <c r="D175" s="473"/>
      <c r="E175" s="479"/>
      <c r="F175" s="479"/>
      <c r="G175" s="479"/>
      <c r="H175" s="479"/>
      <c r="I175" s="479"/>
      <c r="J175" s="479"/>
      <c r="K175" s="479"/>
      <c r="L175" s="479"/>
      <c r="M175" s="252"/>
    </row>
    <row r="176" spans="1:13" ht="14.25" customHeight="1" x14ac:dyDescent="0.2">
      <c r="A176" s="250"/>
      <c r="B176" s="473"/>
      <c r="C176" s="473"/>
      <c r="D176" s="473"/>
      <c r="E176" s="479"/>
      <c r="F176" s="479"/>
      <c r="G176" s="479"/>
      <c r="H176" s="479"/>
      <c r="I176" s="479"/>
      <c r="J176" s="479"/>
      <c r="K176" s="479"/>
      <c r="L176" s="479"/>
      <c r="M176" s="252"/>
    </row>
    <row r="177" spans="1:13" ht="14.25" customHeight="1" x14ac:dyDescent="0.2">
      <c r="A177" s="250"/>
      <c r="B177" s="473"/>
      <c r="C177" s="473"/>
      <c r="D177" s="473"/>
      <c r="E177" s="479"/>
      <c r="F177" s="479"/>
      <c r="G177" s="479"/>
      <c r="H177" s="479"/>
      <c r="I177" s="479"/>
      <c r="J177" s="479"/>
      <c r="K177" s="479"/>
      <c r="L177" s="479"/>
      <c r="M177" s="252"/>
    </row>
    <row r="178" spans="1:13" ht="14.25" customHeight="1" x14ac:dyDescent="0.2">
      <c r="A178" s="250"/>
      <c r="B178" s="251"/>
      <c r="C178" s="251"/>
      <c r="D178" s="251"/>
      <c r="E178" s="251"/>
      <c r="F178" s="251"/>
      <c r="G178" s="251"/>
      <c r="H178" s="251"/>
      <c r="I178" s="251"/>
      <c r="J178" s="251"/>
      <c r="K178" s="251"/>
      <c r="L178" s="251"/>
      <c r="M178" s="252"/>
    </row>
    <row r="179" spans="1:13" ht="14.25" customHeight="1" x14ac:dyDescent="0.2">
      <c r="A179" s="250"/>
      <c r="B179" s="475" t="s">
        <v>418</v>
      </c>
      <c r="C179" s="476"/>
      <c r="D179" s="476"/>
      <c r="E179" s="477" t="s">
        <v>420</v>
      </c>
      <c r="F179" s="477"/>
      <c r="G179" s="477"/>
      <c r="H179" s="477"/>
      <c r="I179" s="477"/>
      <c r="J179" s="477" t="s">
        <v>419</v>
      </c>
      <c r="K179" s="477"/>
      <c r="L179" s="478"/>
      <c r="M179" s="318" t="s">
        <v>421</v>
      </c>
    </row>
    <row r="180" spans="1:13" ht="14.25" customHeight="1" x14ac:dyDescent="0.2">
      <c r="A180" s="250"/>
      <c r="B180" s="447">
        <f>SUMARNA_TABULKA!C10</f>
        <v>3.1</v>
      </c>
      <c r="C180" s="449" t="str">
        <f>SUMARNA_TABULKA!D10</f>
        <v>Riadenie a zlepšovanie ľudských zdrojov za účelom podpory stratégie organizácie</v>
      </c>
      <c r="D180" s="450"/>
      <c r="E180" s="453">
        <f>SUMARNA_TABULKA!M10</f>
        <v>0</v>
      </c>
      <c r="F180" s="454"/>
      <c r="G180" s="454"/>
      <c r="H180" s="454"/>
      <c r="I180" s="455"/>
      <c r="J180" s="453" t="e">
        <f>SUMARNA_TABULKA!O10</f>
        <v>#N/A</v>
      </c>
      <c r="K180" s="454"/>
      <c r="L180" s="454"/>
      <c r="M180" s="459" t="e">
        <f>SUMARNA_TABULKA!N10</f>
        <v>#N/A</v>
      </c>
    </row>
    <row r="181" spans="1:13" ht="14.25" customHeight="1" x14ac:dyDescent="0.2">
      <c r="A181" s="250"/>
      <c r="B181" s="448"/>
      <c r="C181" s="451"/>
      <c r="D181" s="452"/>
      <c r="E181" s="456"/>
      <c r="F181" s="457"/>
      <c r="G181" s="457"/>
      <c r="H181" s="457"/>
      <c r="I181" s="458"/>
      <c r="J181" s="456"/>
      <c r="K181" s="457"/>
      <c r="L181" s="457"/>
      <c r="M181" s="459"/>
    </row>
    <row r="182" spans="1:13" ht="14.25" customHeight="1" x14ac:dyDescent="0.2">
      <c r="A182" s="250"/>
      <c r="B182" s="448"/>
      <c r="C182" s="451"/>
      <c r="D182" s="452"/>
      <c r="E182" s="456"/>
      <c r="F182" s="457"/>
      <c r="G182" s="457"/>
      <c r="H182" s="457"/>
      <c r="I182" s="458"/>
      <c r="J182" s="456"/>
      <c r="K182" s="457"/>
      <c r="L182" s="457"/>
      <c r="M182" s="459"/>
    </row>
    <row r="183" spans="1:13" ht="14.25" customHeight="1" x14ac:dyDescent="0.2">
      <c r="A183" s="250"/>
      <c r="B183" s="448"/>
      <c r="C183" s="451"/>
      <c r="D183" s="452"/>
      <c r="E183" s="456"/>
      <c r="F183" s="457"/>
      <c r="G183" s="457"/>
      <c r="H183" s="457"/>
      <c r="I183" s="458"/>
      <c r="J183" s="456"/>
      <c r="K183" s="457"/>
      <c r="L183" s="457"/>
      <c r="M183" s="459"/>
    </row>
    <row r="184" spans="1:13" ht="14.25" customHeight="1" x14ac:dyDescent="0.2">
      <c r="A184" s="250"/>
      <c r="B184" s="448"/>
      <c r="C184" s="451"/>
      <c r="D184" s="452"/>
      <c r="E184" s="456"/>
      <c r="F184" s="457"/>
      <c r="G184" s="457"/>
      <c r="H184" s="457"/>
      <c r="I184" s="458"/>
      <c r="J184" s="456"/>
      <c r="K184" s="457"/>
      <c r="L184" s="457"/>
      <c r="M184" s="459"/>
    </row>
    <row r="185" spans="1:13" ht="14.25" customHeight="1" x14ac:dyDescent="0.2">
      <c r="A185" s="250"/>
      <c r="B185" s="448"/>
      <c r="C185" s="451"/>
      <c r="D185" s="452"/>
      <c r="E185" s="456"/>
      <c r="F185" s="457"/>
      <c r="G185" s="457"/>
      <c r="H185" s="457"/>
      <c r="I185" s="458"/>
      <c r="J185" s="456"/>
      <c r="K185" s="457"/>
      <c r="L185" s="457"/>
      <c r="M185" s="459"/>
    </row>
    <row r="186" spans="1:13" ht="14.25" customHeight="1" x14ac:dyDescent="0.2">
      <c r="A186" s="250"/>
      <c r="B186" s="448"/>
      <c r="C186" s="451"/>
      <c r="D186" s="452"/>
      <c r="E186" s="456"/>
      <c r="F186" s="457"/>
      <c r="G186" s="457"/>
      <c r="H186" s="457"/>
      <c r="I186" s="458"/>
      <c r="J186" s="456"/>
      <c r="K186" s="457"/>
      <c r="L186" s="457"/>
      <c r="M186" s="459"/>
    </row>
    <row r="187" spans="1:13" ht="14.25" customHeight="1" x14ac:dyDescent="0.2">
      <c r="A187" s="250"/>
      <c r="B187" s="448"/>
      <c r="C187" s="451"/>
      <c r="D187" s="452"/>
      <c r="E187" s="456"/>
      <c r="F187" s="457"/>
      <c r="G187" s="457"/>
      <c r="H187" s="457"/>
      <c r="I187" s="458"/>
      <c r="J187" s="456"/>
      <c r="K187" s="457"/>
      <c r="L187" s="457"/>
      <c r="M187" s="459"/>
    </row>
    <row r="188" spans="1:13" ht="14.25" customHeight="1" x14ac:dyDescent="0.2">
      <c r="A188" s="250"/>
      <c r="B188" s="448"/>
      <c r="C188" s="451"/>
      <c r="D188" s="452"/>
      <c r="E188" s="456"/>
      <c r="F188" s="457"/>
      <c r="G188" s="457"/>
      <c r="H188" s="457"/>
      <c r="I188" s="458"/>
      <c r="J188" s="456"/>
      <c r="K188" s="457"/>
      <c r="L188" s="457"/>
      <c r="M188" s="459"/>
    </row>
    <row r="189" spans="1:13" ht="14.25" customHeight="1" x14ac:dyDescent="0.2">
      <c r="A189" s="250"/>
      <c r="B189" s="448"/>
      <c r="C189" s="451"/>
      <c r="D189" s="452"/>
      <c r="E189" s="456"/>
      <c r="F189" s="457"/>
      <c r="G189" s="457"/>
      <c r="H189" s="457"/>
      <c r="I189" s="458"/>
      <c r="J189" s="456"/>
      <c r="K189" s="457"/>
      <c r="L189" s="457"/>
      <c r="M189" s="459"/>
    </row>
    <row r="190" spans="1:13" ht="14.25" customHeight="1" x14ac:dyDescent="0.2">
      <c r="A190" s="250"/>
      <c r="B190" s="448"/>
      <c r="C190" s="451"/>
      <c r="D190" s="452"/>
      <c r="E190" s="456"/>
      <c r="F190" s="457"/>
      <c r="G190" s="457"/>
      <c r="H190" s="457"/>
      <c r="I190" s="458"/>
      <c r="J190" s="456"/>
      <c r="K190" s="457"/>
      <c r="L190" s="457"/>
      <c r="M190" s="459"/>
    </row>
    <row r="191" spans="1:13" ht="14.25" customHeight="1" x14ac:dyDescent="0.2">
      <c r="A191" s="250"/>
      <c r="B191" s="448"/>
      <c r="C191" s="451"/>
      <c r="D191" s="452"/>
      <c r="E191" s="456"/>
      <c r="F191" s="457"/>
      <c r="G191" s="457"/>
      <c r="H191" s="457"/>
      <c r="I191" s="458"/>
      <c r="J191" s="456"/>
      <c r="K191" s="457"/>
      <c r="L191" s="457"/>
      <c r="M191" s="459"/>
    </row>
    <row r="192" spans="1:13" ht="14.25" customHeight="1" x14ac:dyDescent="0.2">
      <c r="A192" s="250"/>
      <c r="B192" s="460">
        <f>SUMARNA_TABULKA!C11</f>
        <v>3.2</v>
      </c>
      <c r="C192" s="462" t="str">
        <f>SUMARNA_TABULKA!D11</f>
        <v>Rozvíjanie a riadenie kompetentnosti zamestnancov</v>
      </c>
      <c r="D192" s="463"/>
      <c r="E192" s="466">
        <f>SUMARNA_TABULKA!M11</f>
        <v>0</v>
      </c>
      <c r="F192" s="467"/>
      <c r="G192" s="467"/>
      <c r="H192" s="467"/>
      <c r="I192" s="468"/>
      <c r="J192" s="466" t="e">
        <f>SUMARNA_TABULKA!O11</f>
        <v>#N/A</v>
      </c>
      <c r="K192" s="467"/>
      <c r="L192" s="467"/>
      <c r="M192" s="459" t="e">
        <f>SUMARNA_TABULKA!N11</f>
        <v>#N/A</v>
      </c>
    </row>
    <row r="193" spans="1:13" ht="14.25" customHeight="1" x14ac:dyDescent="0.2">
      <c r="A193" s="250"/>
      <c r="B193" s="461"/>
      <c r="C193" s="464"/>
      <c r="D193" s="465"/>
      <c r="E193" s="469"/>
      <c r="F193" s="470"/>
      <c r="G193" s="470"/>
      <c r="H193" s="470"/>
      <c r="I193" s="471"/>
      <c r="J193" s="469"/>
      <c r="K193" s="470"/>
      <c r="L193" s="470"/>
      <c r="M193" s="459"/>
    </row>
    <row r="194" spans="1:13" ht="14.25" customHeight="1" x14ac:dyDescent="0.2">
      <c r="A194" s="250"/>
      <c r="B194" s="461"/>
      <c r="C194" s="464"/>
      <c r="D194" s="465"/>
      <c r="E194" s="469"/>
      <c r="F194" s="470"/>
      <c r="G194" s="470"/>
      <c r="H194" s="470"/>
      <c r="I194" s="471"/>
      <c r="J194" s="469"/>
      <c r="K194" s="470"/>
      <c r="L194" s="470"/>
      <c r="M194" s="459"/>
    </row>
    <row r="195" spans="1:13" ht="14.25" customHeight="1" x14ac:dyDescent="0.2">
      <c r="A195" s="250"/>
      <c r="B195" s="461"/>
      <c r="C195" s="464"/>
      <c r="D195" s="465"/>
      <c r="E195" s="469"/>
      <c r="F195" s="470"/>
      <c r="G195" s="470"/>
      <c r="H195" s="470"/>
      <c r="I195" s="471"/>
      <c r="J195" s="469"/>
      <c r="K195" s="470"/>
      <c r="L195" s="470"/>
      <c r="M195" s="459"/>
    </row>
    <row r="196" spans="1:13" ht="14.25" customHeight="1" x14ac:dyDescent="0.2">
      <c r="A196" s="250"/>
      <c r="B196" s="461"/>
      <c r="C196" s="464"/>
      <c r="D196" s="465"/>
      <c r="E196" s="469"/>
      <c r="F196" s="470"/>
      <c r="G196" s="470"/>
      <c r="H196" s="470"/>
      <c r="I196" s="471"/>
      <c r="J196" s="469"/>
      <c r="K196" s="470"/>
      <c r="L196" s="470"/>
      <c r="M196" s="459"/>
    </row>
    <row r="197" spans="1:13" ht="14.25" customHeight="1" x14ac:dyDescent="0.2">
      <c r="A197" s="250"/>
      <c r="B197" s="461"/>
      <c r="C197" s="464"/>
      <c r="D197" s="465"/>
      <c r="E197" s="469"/>
      <c r="F197" s="470"/>
      <c r="G197" s="470"/>
      <c r="H197" s="470"/>
      <c r="I197" s="471"/>
      <c r="J197" s="469"/>
      <c r="K197" s="470"/>
      <c r="L197" s="470"/>
      <c r="M197" s="459"/>
    </row>
    <row r="198" spans="1:13" ht="14.25" customHeight="1" x14ac:dyDescent="0.2">
      <c r="A198" s="250"/>
      <c r="B198" s="461"/>
      <c r="C198" s="464"/>
      <c r="D198" s="465"/>
      <c r="E198" s="469"/>
      <c r="F198" s="470"/>
      <c r="G198" s="470"/>
      <c r="H198" s="470"/>
      <c r="I198" s="471"/>
      <c r="J198" s="469"/>
      <c r="K198" s="470"/>
      <c r="L198" s="470"/>
      <c r="M198" s="459"/>
    </row>
    <row r="199" spans="1:13" ht="14.25" customHeight="1" x14ac:dyDescent="0.2">
      <c r="A199" s="250"/>
      <c r="B199" s="461"/>
      <c r="C199" s="464"/>
      <c r="D199" s="465"/>
      <c r="E199" s="469"/>
      <c r="F199" s="470"/>
      <c r="G199" s="470"/>
      <c r="H199" s="470"/>
      <c r="I199" s="471"/>
      <c r="J199" s="469"/>
      <c r="K199" s="470"/>
      <c r="L199" s="470"/>
      <c r="M199" s="459"/>
    </row>
    <row r="200" spans="1:13" ht="14.25" customHeight="1" x14ac:dyDescent="0.2">
      <c r="A200" s="250"/>
      <c r="B200" s="461"/>
      <c r="C200" s="464"/>
      <c r="D200" s="465"/>
      <c r="E200" s="469"/>
      <c r="F200" s="470"/>
      <c r="G200" s="470"/>
      <c r="H200" s="470"/>
      <c r="I200" s="471"/>
      <c r="J200" s="469"/>
      <c r="K200" s="470"/>
      <c r="L200" s="470"/>
      <c r="M200" s="459"/>
    </row>
    <row r="201" spans="1:13" ht="14.25" customHeight="1" x14ac:dyDescent="0.2">
      <c r="A201" s="250"/>
      <c r="B201" s="461"/>
      <c r="C201" s="464"/>
      <c r="D201" s="465"/>
      <c r="E201" s="469"/>
      <c r="F201" s="470"/>
      <c r="G201" s="470"/>
      <c r="H201" s="470"/>
      <c r="I201" s="471"/>
      <c r="J201" s="469"/>
      <c r="K201" s="470"/>
      <c r="L201" s="470"/>
      <c r="M201" s="459"/>
    </row>
    <row r="202" spans="1:13" ht="14.25" customHeight="1" x14ac:dyDescent="0.2">
      <c r="A202" s="250"/>
      <c r="B202" s="461"/>
      <c r="C202" s="464"/>
      <c r="D202" s="465"/>
      <c r="E202" s="469"/>
      <c r="F202" s="470"/>
      <c r="G202" s="470"/>
      <c r="H202" s="470"/>
      <c r="I202" s="471"/>
      <c r="J202" s="469"/>
      <c r="K202" s="470"/>
      <c r="L202" s="470"/>
      <c r="M202" s="459"/>
    </row>
    <row r="203" spans="1:13" ht="14.25" customHeight="1" x14ac:dyDescent="0.2">
      <c r="A203" s="250"/>
      <c r="B203" s="461"/>
      <c r="C203" s="464"/>
      <c r="D203" s="465"/>
      <c r="E203" s="469"/>
      <c r="F203" s="470"/>
      <c r="G203" s="470"/>
      <c r="H203" s="470"/>
      <c r="I203" s="471"/>
      <c r="J203" s="469"/>
      <c r="K203" s="470"/>
      <c r="L203" s="470"/>
      <c r="M203" s="459"/>
    </row>
    <row r="204" spans="1:13" ht="14.25" customHeight="1" x14ac:dyDescent="0.2">
      <c r="A204" s="253"/>
      <c r="B204" s="254"/>
      <c r="C204" s="254"/>
      <c r="D204" s="254"/>
      <c r="E204" s="254"/>
      <c r="F204" s="254"/>
      <c r="G204" s="254"/>
      <c r="H204" s="254"/>
      <c r="I204" s="254"/>
      <c r="J204" s="254"/>
      <c r="K204" s="254"/>
      <c r="L204" s="254"/>
      <c r="M204" s="255"/>
    </row>
    <row r="205" spans="1:13" ht="14.25" customHeight="1" x14ac:dyDescent="0.2">
      <c r="A205" s="247"/>
      <c r="B205" s="248"/>
      <c r="C205" s="248"/>
      <c r="D205" s="248"/>
      <c r="E205" s="248"/>
      <c r="F205" s="248"/>
      <c r="G205" s="248"/>
      <c r="H205" s="248"/>
      <c r="I205" s="248"/>
      <c r="J205" s="248"/>
      <c r="K205" s="248"/>
      <c r="L205" s="248"/>
      <c r="M205" s="249"/>
    </row>
    <row r="206" spans="1:13" ht="14.25" customHeight="1" x14ac:dyDescent="0.2">
      <c r="A206" s="250"/>
      <c r="B206" s="472" t="str">
        <f>SUMARNA_TABULKA!B10</f>
        <v>3. Zamestnanci</v>
      </c>
      <c r="C206" s="472"/>
      <c r="D206" s="472"/>
      <c r="E206" s="472"/>
      <c r="F206" s="472"/>
      <c r="G206" s="472"/>
      <c r="H206" s="472"/>
      <c r="I206" s="472"/>
      <c r="J206" s="472"/>
      <c r="K206" s="472"/>
      <c r="L206" s="472"/>
      <c r="M206" s="252"/>
    </row>
    <row r="207" spans="1:13" ht="14.25" customHeight="1" x14ac:dyDescent="0.2">
      <c r="A207" s="250"/>
      <c r="B207" s="472"/>
      <c r="C207" s="472"/>
      <c r="D207" s="472"/>
      <c r="E207" s="472"/>
      <c r="F207" s="472"/>
      <c r="G207" s="472"/>
      <c r="H207" s="472"/>
      <c r="I207" s="472"/>
      <c r="J207" s="472"/>
      <c r="K207" s="472"/>
      <c r="L207" s="472"/>
      <c r="M207" s="252"/>
    </row>
    <row r="208" spans="1:13" ht="14.25" customHeight="1" x14ac:dyDescent="0.2">
      <c r="A208" s="250"/>
      <c r="B208" s="473" t="s">
        <v>417</v>
      </c>
      <c r="C208" s="473"/>
      <c r="D208" s="473"/>
      <c r="E208" s="479" t="str">
        <f>VSEOBECNE!G12</f>
        <v>a.) Podporujte transparentnosť vzťahov a rozvoj zamestnancov.
b.) Podporujte rovnosť príležitostí a spravodlivosť v prístupe k riadeniu ľudských zdrojov.
c.) Rozvíjajte talent manažment ako nástroj rozvoja organizácie.
d.) Inovujte v oblasti rozvoja nových prístupov k učeniu sa a rozvoju ľudských zdrojov.</v>
      </c>
      <c r="F208" s="479"/>
      <c r="G208" s="479"/>
      <c r="H208" s="479"/>
      <c r="I208" s="479"/>
      <c r="J208" s="479"/>
      <c r="K208" s="479"/>
      <c r="L208" s="479"/>
      <c r="M208" s="252"/>
    </row>
    <row r="209" spans="1:13" ht="14.25" customHeight="1" x14ac:dyDescent="0.2">
      <c r="A209" s="250"/>
      <c r="B209" s="473"/>
      <c r="C209" s="473"/>
      <c r="D209" s="473"/>
      <c r="E209" s="479"/>
      <c r="F209" s="479"/>
      <c r="G209" s="479"/>
      <c r="H209" s="479"/>
      <c r="I209" s="479"/>
      <c r="J209" s="479"/>
      <c r="K209" s="479"/>
      <c r="L209" s="479"/>
      <c r="M209" s="252"/>
    </row>
    <row r="210" spans="1:13" ht="14.25" customHeight="1" x14ac:dyDescent="0.2">
      <c r="A210" s="250"/>
      <c r="B210" s="473"/>
      <c r="C210" s="473"/>
      <c r="D210" s="473"/>
      <c r="E210" s="479"/>
      <c r="F210" s="479"/>
      <c r="G210" s="479"/>
      <c r="H210" s="479"/>
      <c r="I210" s="479"/>
      <c r="J210" s="479"/>
      <c r="K210" s="479"/>
      <c r="L210" s="479"/>
      <c r="M210" s="252"/>
    </row>
    <row r="211" spans="1:13" ht="14.25" customHeight="1" x14ac:dyDescent="0.2">
      <c r="A211" s="250"/>
      <c r="B211" s="473"/>
      <c r="C211" s="473"/>
      <c r="D211" s="473"/>
      <c r="E211" s="479"/>
      <c r="F211" s="479"/>
      <c r="G211" s="479"/>
      <c r="H211" s="479"/>
      <c r="I211" s="479"/>
      <c r="J211" s="479"/>
      <c r="K211" s="479"/>
      <c r="L211" s="479"/>
      <c r="M211" s="252"/>
    </row>
    <row r="212" spans="1:13" ht="14.25" customHeight="1" x14ac:dyDescent="0.2">
      <c r="A212" s="250"/>
      <c r="B212" s="251"/>
      <c r="C212" s="251"/>
      <c r="D212" s="251"/>
      <c r="E212" s="251"/>
      <c r="F212" s="251"/>
      <c r="G212" s="251"/>
      <c r="H212" s="251"/>
      <c r="I212" s="251"/>
      <c r="J212" s="251"/>
      <c r="K212" s="251"/>
      <c r="L212" s="251"/>
      <c r="M212" s="252"/>
    </row>
    <row r="213" spans="1:13" ht="14.25" customHeight="1" x14ac:dyDescent="0.2">
      <c r="A213" s="250"/>
      <c r="B213" s="475" t="s">
        <v>418</v>
      </c>
      <c r="C213" s="476"/>
      <c r="D213" s="476"/>
      <c r="E213" s="477" t="s">
        <v>420</v>
      </c>
      <c r="F213" s="477"/>
      <c r="G213" s="477"/>
      <c r="H213" s="477"/>
      <c r="I213" s="477"/>
      <c r="J213" s="477" t="s">
        <v>419</v>
      </c>
      <c r="K213" s="477"/>
      <c r="L213" s="478"/>
      <c r="M213" s="318" t="s">
        <v>421</v>
      </c>
    </row>
    <row r="214" spans="1:13" ht="14.25" customHeight="1" x14ac:dyDescent="0.2">
      <c r="A214" s="250"/>
      <c r="B214" s="447">
        <f>SUMARNA_TABULKA!C12</f>
        <v>3.3</v>
      </c>
      <c r="C214" s="449" t="str">
        <f>SUMARNA_TABULKA!D12</f>
        <v>Zapájanie a splnomocňovanie zamestnancov a podporovanie ich osobného záujmu a prospechu</v>
      </c>
      <c r="D214" s="450"/>
      <c r="E214" s="453">
        <f>SUMARNA_TABULKA!M12</f>
        <v>0</v>
      </c>
      <c r="F214" s="454"/>
      <c r="G214" s="454"/>
      <c r="H214" s="454"/>
      <c r="I214" s="455"/>
      <c r="J214" s="453" t="e">
        <f>SUMARNA_TABULKA!O12</f>
        <v>#N/A</v>
      </c>
      <c r="K214" s="454"/>
      <c r="L214" s="454"/>
      <c r="M214" s="459" t="e">
        <f>SUMARNA_TABULKA!N12</f>
        <v>#N/A</v>
      </c>
    </row>
    <row r="215" spans="1:13" ht="14.25" customHeight="1" x14ac:dyDescent="0.2">
      <c r="A215" s="250"/>
      <c r="B215" s="448"/>
      <c r="C215" s="451"/>
      <c r="D215" s="452"/>
      <c r="E215" s="456"/>
      <c r="F215" s="457"/>
      <c r="G215" s="457"/>
      <c r="H215" s="457"/>
      <c r="I215" s="458"/>
      <c r="J215" s="456"/>
      <c r="K215" s="457"/>
      <c r="L215" s="457"/>
      <c r="M215" s="459"/>
    </row>
    <row r="216" spans="1:13" ht="14.25" customHeight="1" x14ac:dyDescent="0.2">
      <c r="A216" s="250"/>
      <c r="B216" s="448"/>
      <c r="C216" s="451"/>
      <c r="D216" s="452"/>
      <c r="E216" s="456"/>
      <c r="F216" s="457"/>
      <c r="G216" s="457"/>
      <c r="H216" s="457"/>
      <c r="I216" s="458"/>
      <c r="J216" s="456"/>
      <c r="K216" s="457"/>
      <c r="L216" s="457"/>
      <c r="M216" s="459"/>
    </row>
    <row r="217" spans="1:13" ht="14.25" customHeight="1" x14ac:dyDescent="0.2">
      <c r="A217" s="250"/>
      <c r="B217" s="448"/>
      <c r="C217" s="451"/>
      <c r="D217" s="452"/>
      <c r="E217" s="456"/>
      <c r="F217" s="457"/>
      <c r="G217" s="457"/>
      <c r="H217" s="457"/>
      <c r="I217" s="458"/>
      <c r="J217" s="456"/>
      <c r="K217" s="457"/>
      <c r="L217" s="457"/>
      <c r="M217" s="459"/>
    </row>
    <row r="218" spans="1:13" ht="14.25" customHeight="1" x14ac:dyDescent="0.2">
      <c r="A218" s="250"/>
      <c r="B218" s="448"/>
      <c r="C218" s="451"/>
      <c r="D218" s="452"/>
      <c r="E218" s="456"/>
      <c r="F218" s="457"/>
      <c r="G218" s="457"/>
      <c r="H218" s="457"/>
      <c r="I218" s="458"/>
      <c r="J218" s="456"/>
      <c r="K218" s="457"/>
      <c r="L218" s="457"/>
      <c r="M218" s="459"/>
    </row>
    <row r="219" spans="1:13" ht="14.25" customHeight="1" x14ac:dyDescent="0.2">
      <c r="A219" s="250"/>
      <c r="B219" s="448"/>
      <c r="C219" s="451"/>
      <c r="D219" s="452"/>
      <c r="E219" s="456"/>
      <c r="F219" s="457"/>
      <c r="G219" s="457"/>
      <c r="H219" s="457"/>
      <c r="I219" s="458"/>
      <c r="J219" s="456"/>
      <c r="K219" s="457"/>
      <c r="L219" s="457"/>
      <c r="M219" s="459"/>
    </row>
    <row r="220" spans="1:13" ht="14.25" customHeight="1" x14ac:dyDescent="0.2">
      <c r="A220" s="250"/>
      <c r="B220" s="448"/>
      <c r="C220" s="451"/>
      <c r="D220" s="452"/>
      <c r="E220" s="456"/>
      <c r="F220" s="457"/>
      <c r="G220" s="457"/>
      <c r="H220" s="457"/>
      <c r="I220" s="458"/>
      <c r="J220" s="456"/>
      <c r="K220" s="457"/>
      <c r="L220" s="457"/>
      <c r="M220" s="459"/>
    </row>
    <row r="221" spans="1:13" ht="14.25" customHeight="1" x14ac:dyDescent="0.2">
      <c r="A221" s="250"/>
      <c r="B221" s="448"/>
      <c r="C221" s="451"/>
      <c r="D221" s="452"/>
      <c r="E221" s="456"/>
      <c r="F221" s="457"/>
      <c r="G221" s="457"/>
      <c r="H221" s="457"/>
      <c r="I221" s="458"/>
      <c r="J221" s="456"/>
      <c r="K221" s="457"/>
      <c r="L221" s="457"/>
      <c r="M221" s="459"/>
    </row>
    <row r="222" spans="1:13" ht="14.25" customHeight="1" x14ac:dyDescent="0.2">
      <c r="A222" s="250"/>
      <c r="B222" s="448"/>
      <c r="C222" s="451"/>
      <c r="D222" s="452"/>
      <c r="E222" s="456"/>
      <c r="F222" s="457"/>
      <c r="G222" s="457"/>
      <c r="H222" s="457"/>
      <c r="I222" s="458"/>
      <c r="J222" s="456"/>
      <c r="K222" s="457"/>
      <c r="L222" s="457"/>
      <c r="M222" s="459"/>
    </row>
    <row r="223" spans="1:13" ht="14.25" customHeight="1" x14ac:dyDescent="0.2">
      <c r="A223" s="250"/>
      <c r="B223" s="448"/>
      <c r="C223" s="451"/>
      <c r="D223" s="452"/>
      <c r="E223" s="456"/>
      <c r="F223" s="457"/>
      <c r="G223" s="457"/>
      <c r="H223" s="457"/>
      <c r="I223" s="458"/>
      <c r="J223" s="456"/>
      <c r="K223" s="457"/>
      <c r="L223" s="457"/>
      <c r="M223" s="459"/>
    </row>
    <row r="224" spans="1:13" ht="14.25" customHeight="1" x14ac:dyDescent="0.2">
      <c r="A224" s="250"/>
      <c r="B224" s="448"/>
      <c r="C224" s="451"/>
      <c r="D224" s="452"/>
      <c r="E224" s="456"/>
      <c r="F224" s="457"/>
      <c r="G224" s="457"/>
      <c r="H224" s="457"/>
      <c r="I224" s="458"/>
      <c r="J224" s="456"/>
      <c r="K224" s="457"/>
      <c r="L224" s="457"/>
      <c r="M224" s="459"/>
    </row>
    <row r="225" spans="1:13" ht="14.25" customHeight="1" x14ac:dyDescent="0.2">
      <c r="A225" s="250"/>
      <c r="B225" s="448"/>
      <c r="C225" s="451"/>
      <c r="D225" s="452"/>
      <c r="E225" s="456"/>
      <c r="F225" s="457"/>
      <c r="G225" s="457"/>
      <c r="H225" s="457"/>
      <c r="I225" s="458"/>
      <c r="J225" s="456"/>
      <c r="K225" s="457"/>
      <c r="L225" s="457"/>
      <c r="M225" s="459"/>
    </row>
    <row r="226" spans="1:13" ht="14.25" customHeight="1" x14ac:dyDescent="0.2">
      <c r="A226" s="250"/>
      <c r="B226" s="480"/>
      <c r="C226" s="482"/>
      <c r="D226" s="483"/>
      <c r="E226" s="486"/>
      <c r="F226" s="487"/>
      <c r="G226" s="487"/>
      <c r="H226" s="487"/>
      <c r="I226" s="488"/>
      <c r="J226" s="486"/>
      <c r="K226" s="487"/>
      <c r="L226" s="487"/>
      <c r="M226" s="459"/>
    </row>
    <row r="227" spans="1:13" ht="14.25" customHeight="1" x14ac:dyDescent="0.2">
      <c r="A227" s="250"/>
      <c r="B227" s="481"/>
      <c r="C227" s="484"/>
      <c r="D227" s="485"/>
      <c r="E227" s="489"/>
      <c r="F227" s="490"/>
      <c r="G227" s="490"/>
      <c r="H227" s="490"/>
      <c r="I227" s="491"/>
      <c r="J227" s="489"/>
      <c r="K227" s="490"/>
      <c r="L227" s="490"/>
      <c r="M227" s="459"/>
    </row>
    <row r="228" spans="1:13" ht="14.25" customHeight="1" x14ac:dyDescent="0.2">
      <c r="A228" s="250"/>
      <c r="B228" s="481"/>
      <c r="C228" s="484"/>
      <c r="D228" s="485"/>
      <c r="E228" s="489"/>
      <c r="F228" s="490"/>
      <c r="G228" s="490"/>
      <c r="H228" s="490"/>
      <c r="I228" s="491"/>
      <c r="J228" s="489"/>
      <c r="K228" s="490"/>
      <c r="L228" s="490"/>
      <c r="M228" s="459"/>
    </row>
    <row r="229" spans="1:13" ht="14.25" customHeight="1" x14ac:dyDescent="0.2">
      <c r="A229" s="250"/>
      <c r="B229" s="481"/>
      <c r="C229" s="484"/>
      <c r="D229" s="485"/>
      <c r="E229" s="489"/>
      <c r="F229" s="490"/>
      <c r="G229" s="490"/>
      <c r="H229" s="490"/>
      <c r="I229" s="491"/>
      <c r="J229" s="489"/>
      <c r="K229" s="490"/>
      <c r="L229" s="490"/>
      <c r="M229" s="459"/>
    </row>
    <row r="230" spans="1:13" ht="14.25" customHeight="1" x14ac:dyDescent="0.2">
      <c r="A230" s="250"/>
      <c r="B230" s="481"/>
      <c r="C230" s="484"/>
      <c r="D230" s="485"/>
      <c r="E230" s="489"/>
      <c r="F230" s="490"/>
      <c r="G230" s="490"/>
      <c r="H230" s="490"/>
      <c r="I230" s="491"/>
      <c r="J230" s="489"/>
      <c r="K230" s="490"/>
      <c r="L230" s="490"/>
      <c r="M230" s="459"/>
    </row>
    <row r="231" spans="1:13" ht="14.25" customHeight="1" x14ac:dyDescent="0.2">
      <c r="A231" s="250"/>
      <c r="B231" s="481"/>
      <c r="C231" s="484"/>
      <c r="D231" s="485"/>
      <c r="E231" s="489"/>
      <c r="F231" s="490"/>
      <c r="G231" s="490"/>
      <c r="H231" s="490"/>
      <c r="I231" s="491"/>
      <c r="J231" s="489"/>
      <c r="K231" s="490"/>
      <c r="L231" s="490"/>
      <c r="M231" s="459"/>
    </row>
    <row r="232" spans="1:13" ht="14.25" customHeight="1" x14ac:dyDescent="0.2">
      <c r="A232" s="250"/>
      <c r="B232" s="481"/>
      <c r="C232" s="484"/>
      <c r="D232" s="485"/>
      <c r="E232" s="489"/>
      <c r="F232" s="490"/>
      <c r="G232" s="490"/>
      <c r="H232" s="490"/>
      <c r="I232" s="491"/>
      <c r="J232" s="489"/>
      <c r="K232" s="490"/>
      <c r="L232" s="490"/>
      <c r="M232" s="459"/>
    </row>
    <row r="233" spans="1:13" ht="14.25" customHeight="1" x14ac:dyDescent="0.2">
      <c r="A233" s="250"/>
      <c r="B233" s="481"/>
      <c r="C233" s="484"/>
      <c r="D233" s="485"/>
      <c r="E233" s="489"/>
      <c r="F233" s="490"/>
      <c r="G233" s="490"/>
      <c r="H233" s="490"/>
      <c r="I233" s="491"/>
      <c r="J233" s="489"/>
      <c r="K233" s="490"/>
      <c r="L233" s="490"/>
      <c r="M233" s="459"/>
    </row>
    <row r="234" spans="1:13" ht="14.25" customHeight="1" x14ac:dyDescent="0.2">
      <c r="A234" s="250"/>
      <c r="B234" s="481"/>
      <c r="C234" s="484"/>
      <c r="D234" s="485"/>
      <c r="E234" s="489"/>
      <c r="F234" s="490"/>
      <c r="G234" s="490"/>
      <c r="H234" s="490"/>
      <c r="I234" s="491"/>
      <c r="J234" s="489"/>
      <c r="K234" s="490"/>
      <c r="L234" s="490"/>
      <c r="M234" s="459"/>
    </row>
    <row r="235" spans="1:13" ht="14.25" customHeight="1" x14ac:dyDescent="0.2">
      <c r="A235" s="250"/>
      <c r="B235" s="481"/>
      <c r="C235" s="484"/>
      <c r="D235" s="485"/>
      <c r="E235" s="489"/>
      <c r="F235" s="490"/>
      <c r="G235" s="490"/>
      <c r="H235" s="490"/>
      <c r="I235" s="491"/>
      <c r="J235" s="489"/>
      <c r="K235" s="490"/>
      <c r="L235" s="490"/>
      <c r="M235" s="459"/>
    </row>
    <row r="236" spans="1:13" ht="14.25" customHeight="1" x14ac:dyDescent="0.2">
      <c r="A236" s="250"/>
      <c r="B236" s="481"/>
      <c r="C236" s="484"/>
      <c r="D236" s="485"/>
      <c r="E236" s="489"/>
      <c r="F236" s="490"/>
      <c r="G236" s="490"/>
      <c r="H236" s="490"/>
      <c r="I236" s="491"/>
      <c r="J236" s="489"/>
      <c r="K236" s="490"/>
      <c r="L236" s="490"/>
      <c r="M236" s="459"/>
    </row>
    <row r="237" spans="1:13" ht="14.25" customHeight="1" x14ac:dyDescent="0.2">
      <c r="A237" s="250"/>
      <c r="B237" s="481"/>
      <c r="C237" s="484"/>
      <c r="D237" s="485"/>
      <c r="E237" s="489"/>
      <c r="F237" s="490"/>
      <c r="G237" s="490"/>
      <c r="H237" s="490"/>
      <c r="I237" s="491"/>
      <c r="J237" s="489"/>
      <c r="K237" s="490"/>
      <c r="L237" s="490"/>
      <c r="M237" s="459"/>
    </row>
    <row r="238" spans="1:13" ht="14.25" customHeight="1" x14ac:dyDescent="0.2">
      <c r="A238" s="253"/>
      <c r="B238" s="254"/>
      <c r="C238" s="254"/>
      <c r="D238" s="254"/>
      <c r="E238" s="254"/>
      <c r="F238" s="254"/>
      <c r="G238" s="254"/>
      <c r="H238" s="254"/>
      <c r="I238" s="254"/>
      <c r="J238" s="254"/>
      <c r="K238" s="254"/>
      <c r="L238" s="254"/>
      <c r="M238" s="255"/>
    </row>
    <row r="239" spans="1:13" ht="14.25" customHeight="1" x14ac:dyDescent="0.2">
      <c r="A239" s="247"/>
      <c r="B239" s="248"/>
      <c r="C239" s="248"/>
      <c r="D239" s="248"/>
      <c r="E239" s="248"/>
      <c r="F239" s="248"/>
      <c r="G239" s="248"/>
      <c r="H239" s="248"/>
      <c r="I239" s="248"/>
      <c r="J239" s="248"/>
      <c r="K239" s="248"/>
      <c r="L239" s="248"/>
      <c r="M239" s="249"/>
    </row>
    <row r="240" spans="1:13" ht="14.25" customHeight="1" x14ac:dyDescent="0.2">
      <c r="A240" s="250"/>
      <c r="B240" s="472" t="str">
        <f>SUMARNA_TABULKA!$B$13</f>
        <v>4. Partnerstvá a zdroje</v>
      </c>
      <c r="C240" s="472"/>
      <c r="D240" s="472"/>
      <c r="E240" s="472"/>
      <c r="F240" s="472"/>
      <c r="G240" s="472"/>
      <c r="H240" s="472"/>
      <c r="I240" s="472"/>
      <c r="J240" s="472"/>
      <c r="K240" s="472"/>
      <c r="L240" s="472"/>
      <c r="M240" s="252"/>
    </row>
    <row r="241" spans="1:13" ht="14.25" customHeight="1" x14ac:dyDescent="0.2">
      <c r="A241" s="250"/>
      <c r="B241" s="472"/>
      <c r="C241" s="472"/>
      <c r="D241" s="472"/>
      <c r="E241" s="472"/>
      <c r="F241" s="472"/>
      <c r="G241" s="472"/>
      <c r="H241" s="472"/>
      <c r="I241" s="472"/>
      <c r="J241" s="472"/>
      <c r="K241" s="472"/>
      <c r="L241" s="472"/>
      <c r="M241" s="252"/>
    </row>
    <row r="242" spans="1:13" ht="14.25" customHeight="1" x14ac:dyDescent="0.2">
      <c r="A242" s="250"/>
      <c r="B242" s="473" t="s">
        <v>417</v>
      </c>
      <c r="C242" s="473"/>
      <c r="D242" s="473"/>
      <c r="E242" s="479" t="str">
        <f>VSEOBECNE!$G$15</f>
        <v xml:space="preserve">a.) Podporujte spoluprácu a participáciu na riešeniach s partnermi.
b.) Rozvíjajte transparentnosť a zdravé prístupy k finančnému riadeniu organizácie.
c.) Rozvíjajte digitálnu transformáciu a "open data" prístupy v organizácii.
d.) Klaďte dôraz na bezpečnosť dát.
e.) Podporujte riadenie životného cyklu v súlade so stratégiou a zásadami udržateľného rozvoja. </v>
      </c>
      <c r="F242" s="479"/>
      <c r="G242" s="479"/>
      <c r="H242" s="479"/>
      <c r="I242" s="479"/>
      <c r="J242" s="479"/>
      <c r="K242" s="479"/>
      <c r="L242" s="479"/>
      <c r="M242" s="252"/>
    </row>
    <row r="243" spans="1:13" ht="14.25" customHeight="1" x14ac:dyDescent="0.2">
      <c r="A243" s="250"/>
      <c r="B243" s="473"/>
      <c r="C243" s="473"/>
      <c r="D243" s="473"/>
      <c r="E243" s="479"/>
      <c r="F243" s="479"/>
      <c r="G243" s="479"/>
      <c r="H243" s="479"/>
      <c r="I243" s="479"/>
      <c r="J243" s="479"/>
      <c r="K243" s="479"/>
      <c r="L243" s="479"/>
      <c r="M243" s="252"/>
    </row>
    <row r="244" spans="1:13" ht="14.25" customHeight="1" x14ac:dyDescent="0.2">
      <c r="A244" s="250"/>
      <c r="B244" s="473"/>
      <c r="C244" s="473"/>
      <c r="D244" s="473"/>
      <c r="E244" s="479"/>
      <c r="F244" s="479"/>
      <c r="G244" s="479"/>
      <c r="H244" s="479"/>
      <c r="I244" s="479"/>
      <c r="J244" s="479"/>
      <c r="K244" s="479"/>
      <c r="L244" s="479"/>
      <c r="M244" s="252"/>
    </row>
    <row r="245" spans="1:13" ht="14.25" customHeight="1" x14ac:dyDescent="0.2">
      <c r="A245" s="250"/>
      <c r="B245" s="473"/>
      <c r="C245" s="473"/>
      <c r="D245" s="473"/>
      <c r="E245" s="479"/>
      <c r="F245" s="479"/>
      <c r="G245" s="479"/>
      <c r="H245" s="479"/>
      <c r="I245" s="479"/>
      <c r="J245" s="479"/>
      <c r="K245" s="479"/>
      <c r="L245" s="479"/>
      <c r="M245" s="252"/>
    </row>
    <row r="246" spans="1:13" ht="14.25" customHeight="1" x14ac:dyDescent="0.2">
      <c r="A246" s="250"/>
      <c r="B246" s="251"/>
      <c r="C246" s="251"/>
      <c r="D246" s="251"/>
      <c r="E246" s="251"/>
      <c r="F246" s="251"/>
      <c r="G246" s="251"/>
      <c r="H246" s="251"/>
      <c r="I246" s="251"/>
      <c r="J246" s="251"/>
      <c r="K246" s="251"/>
      <c r="L246" s="251"/>
      <c r="M246" s="252"/>
    </row>
    <row r="247" spans="1:13" ht="14.25" customHeight="1" x14ac:dyDescent="0.2">
      <c r="A247" s="250"/>
      <c r="B247" s="475" t="s">
        <v>418</v>
      </c>
      <c r="C247" s="476"/>
      <c r="D247" s="476"/>
      <c r="E247" s="477" t="s">
        <v>420</v>
      </c>
      <c r="F247" s="477"/>
      <c r="G247" s="477"/>
      <c r="H247" s="477"/>
      <c r="I247" s="477"/>
      <c r="J247" s="477" t="s">
        <v>419</v>
      </c>
      <c r="K247" s="477"/>
      <c r="L247" s="478"/>
      <c r="M247" s="318" t="s">
        <v>421</v>
      </c>
    </row>
    <row r="248" spans="1:13" ht="14.25" customHeight="1" x14ac:dyDescent="0.2">
      <c r="A248" s="250"/>
      <c r="B248" s="447">
        <f>SUMARNA_TABULKA!C13</f>
        <v>4.0999999999999996</v>
      </c>
      <c r="C248" s="449" t="str">
        <f>SUMARNA_TABULKA!D13</f>
        <v>Vytvorenie a riadenie partnerstiev s relevantnými organizáciami</v>
      </c>
      <c r="D248" s="450"/>
      <c r="E248" s="453">
        <f>SUMARNA_TABULKA!M13</f>
        <v>0</v>
      </c>
      <c r="F248" s="454"/>
      <c r="G248" s="454"/>
      <c r="H248" s="454"/>
      <c r="I248" s="455"/>
      <c r="J248" s="453" t="e">
        <f>SUMARNA_TABULKA!O13</f>
        <v>#N/A</v>
      </c>
      <c r="K248" s="454"/>
      <c r="L248" s="454"/>
      <c r="M248" s="459" t="e">
        <f>SUMARNA_TABULKA!N13</f>
        <v>#N/A</v>
      </c>
    </row>
    <row r="249" spans="1:13" ht="14.25" customHeight="1" x14ac:dyDescent="0.2">
      <c r="A249" s="250"/>
      <c r="B249" s="448"/>
      <c r="C249" s="451"/>
      <c r="D249" s="452"/>
      <c r="E249" s="456"/>
      <c r="F249" s="457"/>
      <c r="G249" s="457"/>
      <c r="H249" s="457"/>
      <c r="I249" s="458"/>
      <c r="J249" s="456"/>
      <c r="K249" s="457"/>
      <c r="L249" s="457"/>
      <c r="M249" s="459"/>
    </row>
    <row r="250" spans="1:13" ht="14.25" customHeight="1" x14ac:dyDescent="0.2">
      <c r="A250" s="250"/>
      <c r="B250" s="448"/>
      <c r="C250" s="451"/>
      <c r="D250" s="452"/>
      <c r="E250" s="456"/>
      <c r="F250" s="457"/>
      <c r="G250" s="457"/>
      <c r="H250" s="457"/>
      <c r="I250" s="458"/>
      <c r="J250" s="456"/>
      <c r="K250" s="457"/>
      <c r="L250" s="457"/>
      <c r="M250" s="459"/>
    </row>
    <row r="251" spans="1:13" ht="14.25" customHeight="1" x14ac:dyDescent="0.2">
      <c r="A251" s="250"/>
      <c r="B251" s="448"/>
      <c r="C251" s="451"/>
      <c r="D251" s="452"/>
      <c r="E251" s="456"/>
      <c r="F251" s="457"/>
      <c r="G251" s="457"/>
      <c r="H251" s="457"/>
      <c r="I251" s="458"/>
      <c r="J251" s="456"/>
      <c r="K251" s="457"/>
      <c r="L251" s="457"/>
      <c r="M251" s="459"/>
    </row>
    <row r="252" spans="1:13" ht="14.25" customHeight="1" x14ac:dyDescent="0.2">
      <c r="A252" s="250"/>
      <c r="B252" s="448"/>
      <c r="C252" s="451"/>
      <c r="D252" s="452"/>
      <c r="E252" s="456"/>
      <c r="F252" s="457"/>
      <c r="G252" s="457"/>
      <c r="H252" s="457"/>
      <c r="I252" s="458"/>
      <c r="J252" s="456"/>
      <c r="K252" s="457"/>
      <c r="L252" s="457"/>
      <c r="M252" s="459"/>
    </row>
    <row r="253" spans="1:13" ht="14.25" customHeight="1" x14ac:dyDescent="0.2">
      <c r="A253" s="250"/>
      <c r="B253" s="448"/>
      <c r="C253" s="451"/>
      <c r="D253" s="452"/>
      <c r="E253" s="456"/>
      <c r="F253" s="457"/>
      <c r="G253" s="457"/>
      <c r="H253" s="457"/>
      <c r="I253" s="458"/>
      <c r="J253" s="456"/>
      <c r="K253" s="457"/>
      <c r="L253" s="457"/>
      <c r="M253" s="459"/>
    </row>
    <row r="254" spans="1:13" ht="14.25" customHeight="1" x14ac:dyDescent="0.2">
      <c r="A254" s="250"/>
      <c r="B254" s="448"/>
      <c r="C254" s="451"/>
      <c r="D254" s="452"/>
      <c r="E254" s="456"/>
      <c r="F254" s="457"/>
      <c r="G254" s="457"/>
      <c r="H254" s="457"/>
      <c r="I254" s="458"/>
      <c r="J254" s="456"/>
      <c r="K254" s="457"/>
      <c r="L254" s="457"/>
      <c r="M254" s="459"/>
    </row>
    <row r="255" spans="1:13" ht="14.25" customHeight="1" x14ac:dyDescent="0.2">
      <c r="A255" s="250"/>
      <c r="B255" s="448"/>
      <c r="C255" s="451"/>
      <c r="D255" s="452"/>
      <c r="E255" s="456"/>
      <c r="F255" s="457"/>
      <c r="G255" s="457"/>
      <c r="H255" s="457"/>
      <c r="I255" s="458"/>
      <c r="J255" s="456"/>
      <c r="K255" s="457"/>
      <c r="L255" s="457"/>
      <c r="M255" s="459"/>
    </row>
    <row r="256" spans="1:13" ht="14.25" customHeight="1" x14ac:dyDescent="0.2">
      <c r="A256" s="250"/>
      <c r="B256" s="448"/>
      <c r="C256" s="451"/>
      <c r="D256" s="452"/>
      <c r="E256" s="456"/>
      <c r="F256" s="457"/>
      <c r="G256" s="457"/>
      <c r="H256" s="457"/>
      <c r="I256" s="458"/>
      <c r="J256" s="456"/>
      <c r="K256" s="457"/>
      <c r="L256" s="457"/>
      <c r="M256" s="459"/>
    </row>
    <row r="257" spans="1:13" ht="14.25" customHeight="1" x14ac:dyDescent="0.2">
      <c r="A257" s="250"/>
      <c r="B257" s="448"/>
      <c r="C257" s="451"/>
      <c r="D257" s="452"/>
      <c r="E257" s="456"/>
      <c r="F257" s="457"/>
      <c r="G257" s="457"/>
      <c r="H257" s="457"/>
      <c r="I257" s="458"/>
      <c r="J257" s="456"/>
      <c r="K257" s="457"/>
      <c r="L257" s="457"/>
      <c r="M257" s="459"/>
    </row>
    <row r="258" spans="1:13" ht="14.25" customHeight="1" x14ac:dyDescent="0.2">
      <c r="A258" s="250"/>
      <c r="B258" s="448"/>
      <c r="C258" s="451"/>
      <c r="D258" s="452"/>
      <c r="E258" s="456"/>
      <c r="F258" s="457"/>
      <c r="G258" s="457"/>
      <c r="H258" s="457"/>
      <c r="I258" s="458"/>
      <c r="J258" s="456"/>
      <c r="K258" s="457"/>
      <c r="L258" s="457"/>
      <c r="M258" s="459"/>
    </row>
    <row r="259" spans="1:13" ht="14.25" customHeight="1" x14ac:dyDescent="0.2">
      <c r="A259" s="250"/>
      <c r="B259" s="448"/>
      <c r="C259" s="451"/>
      <c r="D259" s="452"/>
      <c r="E259" s="456"/>
      <c r="F259" s="457"/>
      <c r="G259" s="457"/>
      <c r="H259" s="457"/>
      <c r="I259" s="458"/>
      <c r="J259" s="456"/>
      <c r="K259" s="457"/>
      <c r="L259" s="457"/>
      <c r="M259" s="459"/>
    </row>
    <row r="260" spans="1:13" ht="14.25" customHeight="1" x14ac:dyDescent="0.2">
      <c r="A260" s="250"/>
      <c r="B260" s="460">
        <f>SUMARNA_TABULKA!C14</f>
        <v>4.2</v>
      </c>
      <c r="C260" s="462" t="str">
        <f>SUMARNA_TABULKA!D14</f>
        <v>Spolupráca s občanmi a občianskymi združeniami</v>
      </c>
      <c r="D260" s="463"/>
      <c r="E260" s="466">
        <f>SUMARNA_TABULKA!M14</f>
        <v>0</v>
      </c>
      <c r="F260" s="467"/>
      <c r="G260" s="467"/>
      <c r="H260" s="467"/>
      <c r="I260" s="468"/>
      <c r="J260" s="466" t="e">
        <f>SUMARNA_TABULKA!O14</f>
        <v>#N/A</v>
      </c>
      <c r="K260" s="467"/>
      <c r="L260" s="467"/>
      <c r="M260" s="459" t="e">
        <f>SUMARNA_TABULKA!N14</f>
        <v>#N/A</v>
      </c>
    </row>
    <row r="261" spans="1:13" ht="14.25" customHeight="1" x14ac:dyDescent="0.2">
      <c r="A261" s="250"/>
      <c r="B261" s="461"/>
      <c r="C261" s="464"/>
      <c r="D261" s="465"/>
      <c r="E261" s="469"/>
      <c r="F261" s="470"/>
      <c r="G261" s="470"/>
      <c r="H261" s="470"/>
      <c r="I261" s="471"/>
      <c r="J261" s="469"/>
      <c r="K261" s="470"/>
      <c r="L261" s="470"/>
      <c r="M261" s="459"/>
    </row>
    <row r="262" spans="1:13" ht="14.25" customHeight="1" x14ac:dyDescent="0.2">
      <c r="A262" s="250"/>
      <c r="B262" s="461"/>
      <c r="C262" s="464"/>
      <c r="D262" s="465"/>
      <c r="E262" s="469"/>
      <c r="F262" s="470"/>
      <c r="G262" s="470"/>
      <c r="H262" s="470"/>
      <c r="I262" s="471"/>
      <c r="J262" s="469"/>
      <c r="K262" s="470"/>
      <c r="L262" s="470"/>
      <c r="M262" s="459"/>
    </row>
    <row r="263" spans="1:13" ht="14.25" customHeight="1" x14ac:dyDescent="0.2">
      <c r="A263" s="250"/>
      <c r="B263" s="461"/>
      <c r="C263" s="464"/>
      <c r="D263" s="465"/>
      <c r="E263" s="469"/>
      <c r="F263" s="470"/>
      <c r="G263" s="470"/>
      <c r="H263" s="470"/>
      <c r="I263" s="471"/>
      <c r="J263" s="469"/>
      <c r="K263" s="470"/>
      <c r="L263" s="470"/>
      <c r="M263" s="459"/>
    </row>
    <row r="264" spans="1:13" ht="14.25" customHeight="1" x14ac:dyDescent="0.2">
      <c r="A264" s="250"/>
      <c r="B264" s="461"/>
      <c r="C264" s="464"/>
      <c r="D264" s="465"/>
      <c r="E264" s="469"/>
      <c r="F264" s="470"/>
      <c r="G264" s="470"/>
      <c r="H264" s="470"/>
      <c r="I264" s="471"/>
      <c r="J264" s="469"/>
      <c r="K264" s="470"/>
      <c r="L264" s="470"/>
      <c r="M264" s="459"/>
    </row>
    <row r="265" spans="1:13" ht="14.25" customHeight="1" x14ac:dyDescent="0.2">
      <c r="A265" s="250"/>
      <c r="B265" s="461"/>
      <c r="C265" s="464"/>
      <c r="D265" s="465"/>
      <c r="E265" s="469"/>
      <c r="F265" s="470"/>
      <c r="G265" s="470"/>
      <c r="H265" s="470"/>
      <c r="I265" s="471"/>
      <c r="J265" s="469"/>
      <c r="K265" s="470"/>
      <c r="L265" s="470"/>
      <c r="M265" s="459"/>
    </row>
    <row r="266" spans="1:13" ht="14.25" customHeight="1" x14ac:dyDescent="0.2">
      <c r="A266" s="250"/>
      <c r="B266" s="461"/>
      <c r="C266" s="464"/>
      <c r="D266" s="465"/>
      <c r="E266" s="469"/>
      <c r="F266" s="470"/>
      <c r="G266" s="470"/>
      <c r="H266" s="470"/>
      <c r="I266" s="471"/>
      <c r="J266" s="469"/>
      <c r="K266" s="470"/>
      <c r="L266" s="470"/>
      <c r="M266" s="459"/>
    </row>
    <row r="267" spans="1:13" ht="14.25" customHeight="1" x14ac:dyDescent="0.2">
      <c r="A267" s="250"/>
      <c r="B267" s="461"/>
      <c r="C267" s="464"/>
      <c r="D267" s="465"/>
      <c r="E267" s="469"/>
      <c r="F267" s="470"/>
      <c r="G267" s="470"/>
      <c r="H267" s="470"/>
      <c r="I267" s="471"/>
      <c r="J267" s="469"/>
      <c r="K267" s="470"/>
      <c r="L267" s="470"/>
      <c r="M267" s="459"/>
    </row>
    <row r="268" spans="1:13" ht="14.25" customHeight="1" x14ac:dyDescent="0.2">
      <c r="A268" s="250"/>
      <c r="B268" s="461"/>
      <c r="C268" s="464"/>
      <c r="D268" s="465"/>
      <c r="E268" s="469"/>
      <c r="F268" s="470"/>
      <c r="G268" s="470"/>
      <c r="H268" s="470"/>
      <c r="I268" s="471"/>
      <c r="J268" s="469"/>
      <c r="K268" s="470"/>
      <c r="L268" s="470"/>
      <c r="M268" s="459"/>
    </row>
    <row r="269" spans="1:13" ht="14.25" customHeight="1" x14ac:dyDescent="0.2">
      <c r="A269" s="250"/>
      <c r="B269" s="461"/>
      <c r="C269" s="464"/>
      <c r="D269" s="465"/>
      <c r="E269" s="469"/>
      <c r="F269" s="470"/>
      <c r="G269" s="470"/>
      <c r="H269" s="470"/>
      <c r="I269" s="471"/>
      <c r="J269" s="469"/>
      <c r="K269" s="470"/>
      <c r="L269" s="470"/>
      <c r="M269" s="459"/>
    </row>
    <row r="270" spans="1:13" ht="14.25" customHeight="1" x14ac:dyDescent="0.2">
      <c r="A270" s="250"/>
      <c r="B270" s="461"/>
      <c r="C270" s="464"/>
      <c r="D270" s="465"/>
      <c r="E270" s="469"/>
      <c r="F270" s="470"/>
      <c r="G270" s="470"/>
      <c r="H270" s="470"/>
      <c r="I270" s="471"/>
      <c r="J270" s="469"/>
      <c r="K270" s="470"/>
      <c r="L270" s="470"/>
      <c r="M270" s="459"/>
    </row>
    <row r="271" spans="1:13" ht="14.25" customHeight="1" x14ac:dyDescent="0.2">
      <c r="A271" s="250"/>
      <c r="B271" s="461"/>
      <c r="C271" s="464"/>
      <c r="D271" s="465"/>
      <c r="E271" s="469"/>
      <c r="F271" s="470"/>
      <c r="G271" s="470"/>
      <c r="H271" s="470"/>
      <c r="I271" s="471"/>
      <c r="J271" s="469"/>
      <c r="K271" s="470"/>
      <c r="L271" s="470"/>
      <c r="M271" s="459"/>
    </row>
    <row r="272" spans="1:13" ht="14.25" customHeight="1" x14ac:dyDescent="0.2">
      <c r="A272" s="253"/>
      <c r="B272" s="254"/>
      <c r="C272" s="254"/>
      <c r="D272" s="254"/>
      <c r="E272" s="254"/>
      <c r="F272" s="254"/>
      <c r="G272" s="254"/>
      <c r="H272" s="254"/>
      <c r="I272" s="254"/>
      <c r="J272" s="254"/>
      <c r="K272" s="254"/>
      <c r="L272" s="254"/>
      <c r="M272" s="255"/>
    </row>
    <row r="273" spans="1:13" ht="14.25" customHeight="1" x14ac:dyDescent="0.2">
      <c r="A273" s="247"/>
      <c r="B273" s="248"/>
      <c r="C273" s="248"/>
      <c r="D273" s="248"/>
      <c r="E273" s="248"/>
      <c r="F273" s="248"/>
      <c r="G273" s="248"/>
      <c r="H273" s="248"/>
      <c r="I273" s="248"/>
      <c r="J273" s="248"/>
      <c r="K273" s="248"/>
      <c r="L273" s="248"/>
      <c r="M273" s="249"/>
    </row>
    <row r="274" spans="1:13" ht="14.25" customHeight="1" x14ac:dyDescent="0.2">
      <c r="A274" s="250"/>
      <c r="B274" s="472" t="str">
        <f>SUMARNA_TABULKA!$B$13</f>
        <v>4. Partnerstvá a zdroje</v>
      </c>
      <c r="C274" s="472"/>
      <c r="D274" s="472"/>
      <c r="E274" s="472"/>
      <c r="F274" s="472"/>
      <c r="G274" s="472"/>
      <c r="H274" s="472"/>
      <c r="I274" s="472"/>
      <c r="J274" s="472"/>
      <c r="K274" s="472"/>
      <c r="L274" s="472"/>
      <c r="M274" s="252"/>
    </row>
    <row r="275" spans="1:13" ht="14.25" customHeight="1" x14ac:dyDescent="0.2">
      <c r="A275" s="250"/>
      <c r="B275" s="472"/>
      <c r="C275" s="472"/>
      <c r="D275" s="472"/>
      <c r="E275" s="472"/>
      <c r="F275" s="472"/>
      <c r="G275" s="472"/>
      <c r="H275" s="472"/>
      <c r="I275" s="472"/>
      <c r="J275" s="472"/>
      <c r="K275" s="472"/>
      <c r="L275" s="472"/>
      <c r="M275" s="252"/>
    </row>
    <row r="276" spans="1:13" ht="14.25" customHeight="1" x14ac:dyDescent="0.2">
      <c r="A276" s="250"/>
      <c r="B276" s="473" t="s">
        <v>417</v>
      </c>
      <c r="C276" s="473"/>
      <c r="D276" s="473"/>
      <c r="E276" s="479" t="str">
        <f>VSEOBECNE!$G$15</f>
        <v xml:space="preserve">a.) Podporujte spoluprácu a participáciu na riešeniach s partnermi.
b.) Rozvíjajte transparentnosť a zdravé prístupy k finančnému riadeniu organizácie.
c.) Rozvíjajte digitálnu transformáciu a "open data" prístupy v organizácii.
d.) Klaďte dôraz na bezpečnosť dát.
e.) Podporujte riadenie životného cyklu v súlade so stratégiou a zásadami udržateľného rozvoja. </v>
      </c>
      <c r="F276" s="479"/>
      <c r="G276" s="479"/>
      <c r="H276" s="479"/>
      <c r="I276" s="479"/>
      <c r="J276" s="479"/>
      <c r="K276" s="479"/>
      <c r="L276" s="479"/>
      <c r="M276" s="252"/>
    </row>
    <row r="277" spans="1:13" ht="14.25" customHeight="1" x14ac:dyDescent="0.2">
      <c r="A277" s="250"/>
      <c r="B277" s="473"/>
      <c r="C277" s="473"/>
      <c r="D277" s="473"/>
      <c r="E277" s="479"/>
      <c r="F277" s="479"/>
      <c r="G277" s="479"/>
      <c r="H277" s="479"/>
      <c r="I277" s="479"/>
      <c r="J277" s="479"/>
      <c r="K277" s="479"/>
      <c r="L277" s="479"/>
      <c r="M277" s="252"/>
    </row>
    <row r="278" spans="1:13" ht="14.25" customHeight="1" x14ac:dyDescent="0.2">
      <c r="A278" s="250"/>
      <c r="B278" s="473"/>
      <c r="C278" s="473"/>
      <c r="D278" s="473"/>
      <c r="E278" s="479"/>
      <c r="F278" s="479"/>
      <c r="G278" s="479"/>
      <c r="H278" s="479"/>
      <c r="I278" s="479"/>
      <c r="J278" s="479"/>
      <c r="K278" s="479"/>
      <c r="L278" s="479"/>
      <c r="M278" s="252"/>
    </row>
    <row r="279" spans="1:13" ht="14.25" customHeight="1" x14ac:dyDescent="0.2">
      <c r="A279" s="250"/>
      <c r="B279" s="473"/>
      <c r="C279" s="473"/>
      <c r="D279" s="473"/>
      <c r="E279" s="479"/>
      <c r="F279" s="479"/>
      <c r="G279" s="479"/>
      <c r="H279" s="479"/>
      <c r="I279" s="479"/>
      <c r="J279" s="479"/>
      <c r="K279" s="479"/>
      <c r="L279" s="479"/>
      <c r="M279" s="252"/>
    </row>
    <row r="280" spans="1:13" ht="14.25" customHeight="1" x14ac:dyDescent="0.2">
      <c r="A280" s="250"/>
      <c r="B280" s="251"/>
      <c r="C280" s="251"/>
      <c r="D280" s="251"/>
      <c r="E280" s="251"/>
      <c r="F280" s="251"/>
      <c r="G280" s="251"/>
      <c r="H280" s="251"/>
      <c r="I280" s="251"/>
      <c r="J280" s="251"/>
      <c r="K280" s="251"/>
      <c r="L280" s="251"/>
      <c r="M280" s="252"/>
    </row>
    <row r="281" spans="1:13" ht="14.25" customHeight="1" x14ac:dyDescent="0.2">
      <c r="A281" s="250"/>
      <c r="B281" s="475" t="s">
        <v>418</v>
      </c>
      <c r="C281" s="476"/>
      <c r="D281" s="476"/>
      <c r="E281" s="477" t="s">
        <v>420</v>
      </c>
      <c r="F281" s="477"/>
      <c r="G281" s="477"/>
      <c r="H281" s="477"/>
      <c r="I281" s="477"/>
      <c r="J281" s="477" t="s">
        <v>419</v>
      </c>
      <c r="K281" s="477"/>
      <c r="L281" s="478"/>
      <c r="M281" s="318" t="s">
        <v>421</v>
      </c>
    </row>
    <row r="282" spans="1:13" ht="14.25" customHeight="1" x14ac:dyDescent="0.2">
      <c r="A282" s="250"/>
      <c r="B282" s="447">
        <f>SUMARNA_TABULKA!C15</f>
        <v>4.3</v>
      </c>
      <c r="C282" s="449" t="str">
        <f>SUMARNA_TABULKA!D15</f>
        <v>Riadenie financií</v>
      </c>
      <c r="D282" s="450"/>
      <c r="E282" s="453">
        <f>SUMARNA_TABULKA!M15</f>
        <v>0</v>
      </c>
      <c r="F282" s="454"/>
      <c r="G282" s="454"/>
      <c r="H282" s="454"/>
      <c r="I282" s="455"/>
      <c r="J282" s="453" t="e">
        <f>SUMARNA_TABULKA!O15</f>
        <v>#N/A</v>
      </c>
      <c r="K282" s="454"/>
      <c r="L282" s="454"/>
      <c r="M282" s="459" t="e">
        <f>SUMARNA_TABULKA!N15</f>
        <v>#N/A</v>
      </c>
    </row>
    <row r="283" spans="1:13" ht="14.25" customHeight="1" x14ac:dyDescent="0.2">
      <c r="A283" s="250"/>
      <c r="B283" s="448"/>
      <c r="C283" s="451"/>
      <c r="D283" s="452"/>
      <c r="E283" s="456"/>
      <c r="F283" s="457"/>
      <c r="G283" s="457"/>
      <c r="H283" s="457"/>
      <c r="I283" s="458"/>
      <c r="J283" s="456"/>
      <c r="K283" s="457"/>
      <c r="L283" s="457"/>
      <c r="M283" s="459"/>
    </row>
    <row r="284" spans="1:13" ht="14.25" customHeight="1" x14ac:dyDescent="0.2">
      <c r="A284" s="250"/>
      <c r="B284" s="448"/>
      <c r="C284" s="451"/>
      <c r="D284" s="452"/>
      <c r="E284" s="456"/>
      <c r="F284" s="457"/>
      <c r="G284" s="457"/>
      <c r="H284" s="457"/>
      <c r="I284" s="458"/>
      <c r="J284" s="456"/>
      <c r="K284" s="457"/>
      <c r="L284" s="457"/>
      <c r="M284" s="459"/>
    </row>
    <row r="285" spans="1:13" ht="14.25" customHeight="1" x14ac:dyDescent="0.2">
      <c r="A285" s="250"/>
      <c r="B285" s="448"/>
      <c r="C285" s="451"/>
      <c r="D285" s="452"/>
      <c r="E285" s="456"/>
      <c r="F285" s="457"/>
      <c r="G285" s="457"/>
      <c r="H285" s="457"/>
      <c r="I285" s="458"/>
      <c r="J285" s="456"/>
      <c r="K285" s="457"/>
      <c r="L285" s="457"/>
      <c r="M285" s="459"/>
    </row>
    <row r="286" spans="1:13" ht="14.25" customHeight="1" x14ac:dyDescent="0.2">
      <c r="A286" s="250"/>
      <c r="B286" s="448"/>
      <c r="C286" s="451"/>
      <c r="D286" s="452"/>
      <c r="E286" s="456"/>
      <c r="F286" s="457"/>
      <c r="G286" s="457"/>
      <c r="H286" s="457"/>
      <c r="I286" s="458"/>
      <c r="J286" s="456"/>
      <c r="K286" s="457"/>
      <c r="L286" s="457"/>
      <c r="M286" s="459"/>
    </row>
    <row r="287" spans="1:13" ht="14.25" customHeight="1" x14ac:dyDescent="0.2">
      <c r="A287" s="250"/>
      <c r="B287" s="448"/>
      <c r="C287" s="451"/>
      <c r="D287" s="452"/>
      <c r="E287" s="456"/>
      <c r="F287" s="457"/>
      <c r="G287" s="457"/>
      <c r="H287" s="457"/>
      <c r="I287" s="458"/>
      <c r="J287" s="456"/>
      <c r="K287" s="457"/>
      <c r="L287" s="457"/>
      <c r="M287" s="459"/>
    </row>
    <row r="288" spans="1:13" ht="14.25" customHeight="1" x14ac:dyDescent="0.2">
      <c r="A288" s="250"/>
      <c r="B288" s="448"/>
      <c r="C288" s="451"/>
      <c r="D288" s="452"/>
      <c r="E288" s="456"/>
      <c r="F288" s="457"/>
      <c r="G288" s="457"/>
      <c r="H288" s="457"/>
      <c r="I288" s="458"/>
      <c r="J288" s="456"/>
      <c r="K288" s="457"/>
      <c r="L288" s="457"/>
      <c r="M288" s="459"/>
    </row>
    <row r="289" spans="1:13" ht="14.25" customHeight="1" x14ac:dyDescent="0.2">
      <c r="A289" s="250"/>
      <c r="B289" s="448"/>
      <c r="C289" s="451"/>
      <c r="D289" s="452"/>
      <c r="E289" s="456"/>
      <c r="F289" s="457"/>
      <c r="G289" s="457"/>
      <c r="H289" s="457"/>
      <c r="I289" s="458"/>
      <c r="J289" s="456"/>
      <c r="K289" s="457"/>
      <c r="L289" s="457"/>
      <c r="M289" s="459"/>
    </row>
    <row r="290" spans="1:13" ht="14.25" customHeight="1" x14ac:dyDescent="0.2">
      <c r="A290" s="250"/>
      <c r="B290" s="448"/>
      <c r="C290" s="451"/>
      <c r="D290" s="452"/>
      <c r="E290" s="456"/>
      <c r="F290" s="457"/>
      <c r="G290" s="457"/>
      <c r="H290" s="457"/>
      <c r="I290" s="458"/>
      <c r="J290" s="456"/>
      <c r="K290" s="457"/>
      <c r="L290" s="457"/>
      <c r="M290" s="459"/>
    </row>
    <row r="291" spans="1:13" ht="14.25" customHeight="1" x14ac:dyDescent="0.2">
      <c r="A291" s="250"/>
      <c r="B291" s="448"/>
      <c r="C291" s="451"/>
      <c r="D291" s="452"/>
      <c r="E291" s="456"/>
      <c r="F291" s="457"/>
      <c r="G291" s="457"/>
      <c r="H291" s="457"/>
      <c r="I291" s="458"/>
      <c r="J291" s="456"/>
      <c r="K291" s="457"/>
      <c r="L291" s="457"/>
      <c r="M291" s="459"/>
    </row>
    <row r="292" spans="1:13" ht="14.25" customHeight="1" x14ac:dyDescent="0.2">
      <c r="A292" s="250"/>
      <c r="B292" s="448"/>
      <c r="C292" s="451"/>
      <c r="D292" s="452"/>
      <c r="E292" s="456"/>
      <c r="F292" s="457"/>
      <c r="G292" s="457"/>
      <c r="H292" s="457"/>
      <c r="I292" s="458"/>
      <c r="J292" s="456"/>
      <c r="K292" s="457"/>
      <c r="L292" s="457"/>
      <c r="M292" s="459"/>
    </row>
    <row r="293" spans="1:13" ht="14.25" customHeight="1" x14ac:dyDescent="0.2">
      <c r="A293" s="250"/>
      <c r="B293" s="448"/>
      <c r="C293" s="451"/>
      <c r="D293" s="452"/>
      <c r="E293" s="456"/>
      <c r="F293" s="457"/>
      <c r="G293" s="457"/>
      <c r="H293" s="457"/>
      <c r="I293" s="458"/>
      <c r="J293" s="456"/>
      <c r="K293" s="457"/>
      <c r="L293" s="457"/>
      <c r="M293" s="459"/>
    </row>
    <row r="294" spans="1:13" ht="14.25" customHeight="1" x14ac:dyDescent="0.2">
      <c r="A294" s="250"/>
      <c r="B294" s="460">
        <f>SUMARNA_TABULKA!C16</f>
        <v>4.4000000000000004</v>
      </c>
      <c r="C294" s="462" t="str">
        <f>SUMARNA_TABULKA!D16</f>
        <v>Riadenie informácií a vedomostí</v>
      </c>
      <c r="D294" s="463"/>
      <c r="E294" s="466">
        <f>SUMARNA_TABULKA!M16</f>
        <v>0</v>
      </c>
      <c r="F294" s="467"/>
      <c r="G294" s="467"/>
      <c r="H294" s="467"/>
      <c r="I294" s="468"/>
      <c r="J294" s="466" t="e">
        <f>SUMARNA_TABULKA!O16</f>
        <v>#N/A</v>
      </c>
      <c r="K294" s="467"/>
      <c r="L294" s="467"/>
      <c r="M294" s="459" t="e">
        <f>SUMARNA_TABULKA!N16</f>
        <v>#N/A</v>
      </c>
    </row>
    <row r="295" spans="1:13" ht="14.25" customHeight="1" x14ac:dyDescent="0.2">
      <c r="A295" s="250"/>
      <c r="B295" s="461"/>
      <c r="C295" s="464"/>
      <c r="D295" s="465"/>
      <c r="E295" s="469"/>
      <c r="F295" s="470"/>
      <c r="G295" s="470"/>
      <c r="H295" s="470"/>
      <c r="I295" s="471"/>
      <c r="J295" s="469"/>
      <c r="K295" s="470"/>
      <c r="L295" s="470"/>
      <c r="M295" s="459"/>
    </row>
    <row r="296" spans="1:13" ht="14.25" customHeight="1" x14ac:dyDescent="0.2">
      <c r="A296" s="250"/>
      <c r="B296" s="461"/>
      <c r="C296" s="464"/>
      <c r="D296" s="465"/>
      <c r="E296" s="469"/>
      <c r="F296" s="470"/>
      <c r="G296" s="470"/>
      <c r="H296" s="470"/>
      <c r="I296" s="471"/>
      <c r="J296" s="469"/>
      <c r="K296" s="470"/>
      <c r="L296" s="470"/>
      <c r="M296" s="459"/>
    </row>
    <row r="297" spans="1:13" ht="14.25" customHeight="1" x14ac:dyDescent="0.2">
      <c r="A297" s="250"/>
      <c r="B297" s="461"/>
      <c r="C297" s="464"/>
      <c r="D297" s="465"/>
      <c r="E297" s="469"/>
      <c r="F297" s="470"/>
      <c r="G297" s="470"/>
      <c r="H297" s="470"/>
      <c r="I297" s="471"/>
      <c r="J297" s="469"/>
      <c r="K297" s="470"/>
      <c r="L297" s="470"/>
      <c r="M297" s="459"/>
    </row>
    <row r="298" spans="1:13" ht="14.25" customHeight="1" x14ac:dyDescent="0.2">
      <c r="A298" s="250"/>
      <c r="B298" s="461"/>
      <c r="C298" s="464"/>
      <c r="D298" s="465"/>
      <c r="E298" s="469"/>
      <c r="F298" s="470"/>
      <c r="G298" s="470"/>
      <c r="H298" s="470"/>
      <c r="I298" s="471"/>
      <c r="J298" s="469"/>
      <c r="K298" s="470"/>
      <c r="L298" s="470"/>
      <c r="M298" s="459"/>
    </row>
    <row r="299" spans="1:13" ht="14.25" customHeight="1" x14ac:dyDescent="0.2">
      <c r="A299" s="250"/>
      <c r="B299" s="461"/>
      <c r="C299" s="464"/>
      <c r="D299" s="465"/>
      <c r="E299" s="469"/>
      <c r="F299" s="470"/>
      <c r="G299" s="470"/>
      <c r="H299" s="470"/>
      <c r="I299" s="471"/>
      <c r="J299" s="469"/>
      <c r="K299" s="470"/>
      <c r="L299" s="470"/>
      <c r="M299" s="459"/>
    </row>
    <row r="300" spans="1:13" ht="14.25" customHeight="1" x14ac:dyDescent="0.2">
      <c r="A300" s="250"/>
      <c r="B300" s="461"/>
      <c r="C300" s="464"/>
      <c r="D300" s="465"/>
      <c r="E300" s="469"/>
      <c r="F300" s="470"/>
      <c r="G300" s="470"/>
      <c r="H300" s="470"/>
      <c r="I300" s="471"/>
      <c r="J300" s="469"/>
      <c r="K300" s="470"/>
      <c r="L300" s="470"/>
      <c r="M300" s="459"/>
    </row>
    <row r="301" spans="1:13" ht="14.25" customHeight="1" x14ac:dyDescent="0.2">
      <c r="A301" s="250"/>
      <c r="B301" s="461"/>
      <c r="C301" s="464"/>
      <c r="D301" s="465"/>
      <c r="E301" s="469"/>
      <c r="F301" s="470"/>
      <c r="G301" s="470"/>
      <c r="H301" s="470"/>
      <c r="I301" s="471"/>
      <c r="J301" s="469"/>
      <c r="K301" s="470"/>
      <c r="L301" s="470"/>
      <c r="M301" s="459"/>
    </row>
    <row r="302" spans="1:13" ht="14.25" customHeight="1" x14ac:dyDescent="0.2">
      <c r="A302" s="250"/>
      <c r="B302" s="461"/>
      <c r="C302" s="464"/>
      <c r="D302" s="465"/>
      <c r="E302" s="469"/>
      <c r="F302" s="470"/>
      <c r="G302" s="470"/>
      <c r="H302" s="470"/>
      <c r="I302" s="471"/>
      <c r="J302" s="469"/>
      <c r="K302" s="470"/>
      <c r="L302" s="470"/>
      <c r="M302" s="459"/>
    </row>
    <row r="303" spans="1:13" ht="14.25" customHeight="1" x14ac:dyDescent="0.2">
      <c r="A303" s="250"/>
      <c r="B303" s="461"/>
      <c r="C303" s="464"/>
      <c r="D303" s="465"/>
      <c r="E303" s="469"/>
      <c r="F303" s="470"/>
      <c r="G303" s="470"/>
      <c r="H303" s="470"/>
      <c r="I303" s="471"/>
      <c r="J303" s="469"/>
      <c r="K303" s="470"/>
      <c r="L303" s="470"/>
      <c r="M303" s="459"/>
    </row>
    <row r="304" spans="1:13" ht="14.25" customHeight="1" x14ac:dyDescent="0.2">
      <c r="A304" s="250"/>
      <c r="B304" s="461"/>
      <c r="C304" s="464"/>
      <c r="D304" s="465"/>
      <c r="E304" s="469"/>
      <c r="F304" s="470"/>
      <c r="G304" s="470"/>
      <c r="H304" s="470"/>
      <c r="I304" s="471"/>
      <c r="J304" s="469"/>
      <c r="K304" s="470"/>
      <c r="L304" s="470"/>
      <c r="M304" s="459"/>
    </row>
    <row r="305" spans="1:13" ht="14.25" customHeight="1" x14ac:dyDescent="0.2">
      <c r="A305" s="250"/>
      <c r="B305" s="461"/>
      <c r="C305" s="464"/>
      <c r="D305" s="465"/>
      <c r="E305" s="469"/>
      <c r="F305" s="470"/>
      <c r="G305" s="470"/>
      <c r="H305" s="470"/>
      <c r="I305" s="471"/>
      <c r="J305" s="469"/>
      <c r="K305" s="470"/>
      <c r="L305" s="470"/>
      <c r="M305" s="459"/>
    </row>
    <row r="306" spans="1:13" ht="14.25" customHeight="1" x14ac:dyDescent="0.2">
      <c r="A306" s="253"/>
      <c r="B306" s="254"/>
      <c r="C306" s="254"/>
      <c r="D306" s="254"/>
      <c r="E306" s="254"/>
      <c r="F306" s="254"/>
      <c r="G306" s="254"/>
      <c r="H306" s="254"/>
      <c r="I306" s="254"/>
      <c r="J306" s="254"/>
      <c r="K306" s="254"/>
      <c r="L306" s="254"/>
      <c r="M306" s="255"/>
    </row>
    <row r="307" spans="1:13" ht="14.25" customHeight="1" x14ac:dyDescent="0.2">
      <c r="A307" s="247"/>
      <c r="B307" s="248"/>
      <c r="C307" s="248"/>
      <c r="D307" s="248"/>
      <c r="E307" s="248"/>
      <c r="F307" s="248"/>
      <c r="G307" s="248"/>
      <c r="H307" s="248"/>
      <c r="I307" s="248"/>
      <c r="J307" s="248"/>
      <c r="K307" s="248"/>
      <c r="L307" s="248"/>
      <c r="M307" s="249"/>
    </row>
    <row r="308" spans="1:13" ht="14.25" customHeight="1" x14ac:dyDescent="0.2">
      <c r="A308" s="250"/>
      <c r="B308" s="472" t="str">
        <f>SUMARNA_TABULKA!$B$13</f>
        <v>4. Partnerstvá a zdroje</v>
      </c>
      <c r="C308" s="472"/>
      <c r="D308" s="472"/>
      <c r="E308" s="472"/>
      <c r="F308" s="472"/>
      <c r="G308" s="472"/>
      <c r="H308" s="472"/>
      <c r="I308" s="472"/>
      <c r="J308" s="472"/>
      <c r="K308" s="472"/>
      <c r="L308" s="472"/>
      <c r="M308" s="252"/>
    </row>
    <row r="309" spans="1:13" ht="14.25" customHeight="1" x14ac:dyDescent="0.2">
      <c r="A309" s="250"/>
      <c r="B309" s="472"/>
      <c r="C309" s="472"/>
      <c r="D309" s="472"/>
      <c r="E309" s="472"/>
      <c r="F309" s="472"/>
      <c r="G309" s="472"/>
      <c r="H309" s="472"/>
      <c r="I309" s="472"/>
      <c r="J309" s="472"/>
      <c r="K309" s="472"/>
      <c r="L309" s="472"/>
      <c r="M309" s="252"/>
    </row>
    <row r="310" spans="1:13" ht="14.25" customHeight="1" x14ac:dyDescent="0.2">
      <c r="A310" s="250"/>
      <c r="B310" s="473" t="s">
        <v>417</v>
      </c>
      <c r="C310" s="473"/>
      <c r="D310" s="473"/>
      <c r="E310" s="479" t="str">
        <f>VSEOBECNE!$G$15</f>
        <v xml:space="preserve">a.) Podporujte spoluprácu a participáciu na riešeniach s partnermi.
b.) Rozvíjajte transparentnosť a zdravé prístupy k finančnému riadeniu organizácie.
c.) Rozvíjajte digitálnu transformáciu a "open data" prístupy v organizácii.
d.) Klaďte dôraz na bezpečnosť dát.
e.) Podporujte riadenie životného cyklu v súlade so stratégiou a zásadami udržateľného rozvoja. </v>
      </c>
      <c r="F310" s="479"/>
      <c r="G310" s="479"/>
      <c r="H310" s="479"/>
      <c r="I310" s="479"/>
      <c r="J310" s="479"/>
      <c r="K310" s="479"/>
      <c r="L310" s="479"/>
      <c r="M310" s="252"/>
    </row>
    <row r="311" spans="1:13" ht="14.25" customHeight="1" x14ac:dyDescent="0.2">
      <c r="A311" s="250"/>
      <c r="B311" s="473"/>
      <c r="C311" s="473"/>
      <c r="D311" s="473"/>
      <c r="E311" s="479"/>
      <c r="F311" s="479"/>
      <c r="G311" s="479"/>
      <c r="H311" s="479"/>
      <c r="I311" s="479"/>
      <c r="J311" s="479"/>
      <c r="K311" s="479"/>
      <c r="L311" s="479"/>
      <c r="M311" s="252"/>
    </row>
    <row r="312" spans="1:13" ht="14.25" customHeight="1" x14ac:dyDescent="0.2">
      <c r="A312" s="250"/>
      <c r="B312" s="473"/>
      <c r="C312" s="473"/>
      <c r="D312" s="473"/>
      <c r="E312" s="479"/>
      <c r="F312" s="479"/>
      <c r="G312" s="479"/>
      <c r="H312" s="479"/>
      <c r="I312" s="479"/>
      <c r="J312" s="479"/>
      <c r="K312" s="479"/>
      <c r="L312" s="479"/>
      <c r="M312" s="252"/>
    </row>
    <row r="313" spans="1:13" ht="14.25" customHeight="1" x14ac:dyDescent="0.2">
      <c r="A313" s="250"/>
      <c r="B313" s="473"/>
      <c r="C313" s="473"/>
      <c r="D313" s="473"/>
      <c r="E313" s="479"/>
      <c r="F313" s="479"/>
      <c r="G313" s="479"/>
      <c r="H313" s="479"/>
      <c r="I313" s="479"/>
      <c r="J313" s="479"/>
      <c r="K313" s="479"/>
      <c r="L313" s="479"/>
      <c r="M313" s="252"/>
    </row>
    <row r="314" spans="1:13" ht="14.25" customHeight="1" x14ac:dyDescent="0.2">
      <c r="A314" s="250"/>
      <c r="B314" s="251"/>
      <c r="C314" s="251"/>
      <c r="D314" s="251"/>
      <c r="E314" s="251"/>
      <c r="F314" s="251"/>
      <c r="G314" s="251"/>
      <c r="H314" s="251"/>
      <c r="I314" s="251"/>
      <c r="J314" s="251"/>
      <c r="K314" s="251"/>
      <c r="L314" s="251"/>
      <c r="M314" s="252"/>
    </row>
    <row r="315" spans="1:13" ht="14.25" customHeight="1" x14ac:dyDescent="0.2">
      <c r="A315" s="250"/>
      <c r="B315" s="475" t="s">
        <v>418</v>
      </c>
      <c r="C315" s="476"/>
      <c r="D315" s="476"/>
      <c r="E315" s="477" t="s">
        <v>420</v>
      </c>
      <c r="F315" s="477"/>
      <c r="G315" s="477"/>
      <c r="H315" s="477"/>
      <c r="I315" s="477"/>
      <c r="J315" s="477" t="s">
        <v>419</v>
      </c>
      <c r="K315" s="477"/>
      <c r="L315" s="478"/>
      <c r="M315" s="318" t="s">
        <v>421</v>
      </c>
    </row>
    <row r="316" spans="1:13" ht="14.25" customHeight="1" x14ac:dyDescent="0.2">
      <c r="A316" s="250"/>
      <c r="B316" s="447">
        <f>SUMARNA_TABULKA!C17</f>
        <v>4.5</v>
      </c>
      <c r="C316" s="449" t="str">
        <f>SUMARNA_TABULKA!D17</f>
        <v>Riadenie technológií</v>
      </c>
      <c r="D316" s="450"/>
      <c r="E316" s="453">
        <f>SUMARNA_TABULKA!M17</f>
        <v>0</v>
      </c>
      <c r="F316" s="454"/>
      <c r="G316" s="454"/>
      <c r="H316" s="454"/>
      <c r="I316" s="455"/>
      <c r="J316" s="453" t="e">
        <f>SUMARNA_TABULKA!O17</f>
        <v>#N/A</v>
      </c>
      <c r="K316" s="454"/>
      <c r="L316" s="454"/>
      <c r="M316" s="459" t="e">
        <f>SUMARNA_TABULKA!N17</f>
        <v>#N/A</v>
      </c>
    </row>
    <row r="317" spans="1:13" ht="14.25" customHeight="1" x14ac:dyDescent="0.2">
      <c r="A317" s="250"/>
      <c r="B317" s="448"/>
      <c r="C317" s="451"/>
      <c r="D317" s="452"/>
      <c r="E317" s="456"/>
      <c r="F317" s="457"/>
      <c r="G317" s="457"/>
      <c r="H317" s="457"/>
      <c r="I317" s="458"/>
      <c r="J317" s="456"/>
      <c r="K317" s="457"/>
      <c r="L317" s="457"/>
      <c r="M317" s="459"/>
    </row>
    <row r="318" spans="1:13" ht="14.25" customHeight="1" x14ac:dyDescent="0.2">
      <c r="A318" s="250"/>
      <c r="B318" s="448"/>
      <c r="C318" s="451"/>
      <c r="D318" s="452"/>
      <c r="E318" s="456"/>
      <c r="F318" s="457"/>
      <c r="G318" s="457"/>
      <c r="H318" s="457"/>
      <c r="I318" s="458"/>
      <c r="J318" s="456"/>
      <c r="K318" s="457"/>
      <c r="L318" s="457"/>
      <c r="M318" s="459"/>
    </row>
    <row r="319" spans="1:13" ht="14.25" customHeight="1" x14ac:dyDescent="0.2">
      <c r="A319" s="250"/>
      <c r="B319" s="448"/>
      <c r="C319" s="451"/>
      <c r="D319" s="452"/>
      <c r="E319" s="456"/>
      <c r="F319" s="457"/>
      <c r="G319" s="457"/>
      <c r="H319" s="457"/>
      <c r="I319" s="458"/>
      <c r="J319" s="456"/>
      <c r="K319" s="457"/>
      <c r="L319" s="457"/>
      <c r="M319" s="459"/>
    </row>
    <row r="320" spans="1:13" ht="14.25" customHeight="1" x14ac:dyDescent="0.2">
      <c r="A320" s="250"/>
      <c r="B320" s="448"/>
      <c r="C320" s="451"/>
      <c r="D320" s="452"/>
      <c r="E320" s="456"/>
      <c r="F320" s="457"/>
      <c r="G320" s="457"/>
      <c r="H320" s="457"/>
      <c r="I320" s="458"/>
      <c r="J320" s="456"/>
      <c r="K320" s="457"/>
      <c r="L320" s="457"/>
      <c r="M320" s="459"/>
    </row>
    <row r="321" spans="1:13" ht="14.25" customHeight="1" x14ac:dyDescent="0.2">
      <c r="A321" s="250"/>
      <c r="B321" s="448"/>
      <c r="C321" s="451"/>
      <c r="D321" s="452"/>
      <c r="E321" s="456"/>
      <c r="F321" s="457"/>
      <c r="G321" s="457"/>
      <c r="H321" s="457"/>
      <c r="I321" s="458"/>
      <c r="J321" s="456"/>
      <c r="K321" s="457"/>
      <c r="L321" s="457"/>
      <c r="M321" s="459"/>
    </row>
    <row r="322" spans="1:13" ht="14.25" customHeight="1" x14ac:dyDescent="0.2">
      <c r="A322" s="250"/>
      <c r="B322" s="448"/>
      <c r="C322" s="451"/>
      <c r="D322" s="452"/>
      <c r="E322" s="456"/>
      <c r="F322" s="457"/>
      <c r="G322" s="457"/>
      <c r="H322" s="457"/>
      <c r="I322" s="458"/>
      <c r="J322" s="456"/>
      <c r="K322" s="457"/>
      <c r="L322" s="457"/>
      <c r="M322" s="459"/>
    </row>
    <row r="323" spans="1:13" ht="14.25" customHeight="1" x14ac:dyDescent="0.2">
      <c r="A323" s="250"/>
      <c r="B323" s="448"/>
      <c r="C323" s="451"/>
      <c r="D323" s="452"/>
      <c r="E323" s="456"/>
      <c r="F323" s="457"/>
      <c r="G323" s="457"/>
      <c r="H323" s="457"/>
      <c r="I323" s="458"/>
      <c r="J323" s="456"/>
      <c r="K323" s="457"/>
      <c r="L323" s="457"/>
      <c r="M323" s="459"/>
    </row>
    <row r="324" spans="1:13" ht="14.25" customHeight="1" x14ac:dyDescent="0.2">
      <c r="A324" s="250"/>
      <c r="B324" s="448"/>
      <c r="C324" s="451"/>
      <c r="D324" s="452"/>
      <c r="E324" s="456"/>
      <c r="F324" s="457"/>
      <c r="G324" s="457"/>
      <c r="H324" s="457"/>
      <c r="I324" s="458"/>
      <c r="J324" s="456"/>
      <c r="K324" s="457"/>
      <c r="L324" s="457"/>
      <c r="M324" s="459"/>
    </row>
    <row r="325" spans="1:13" ht="14.25" customHeight="1" x14ac:dyDescent="0.2">
      <c r="A325" s="250"/>
      <c r="B325" s="448"/>
      <c r="C325" s="451"/>
      <c r="D325" s="452"/>
      <c r="E325" s="456"/>
      <c r="F325" s="457"/>
      <c r="G325" s="457"/>
      <c r="H325" s="457"/>
      <c r="I325" s="458"/>
      <c r="J325" s="456"/>
      <c r="K325" s="457"/>
      <c r="L325" s="457"/>
      <c r="M325" s="459"/>
    </row>
    <row r="326" spans="1:13" ht="14.25" customHeight="1" x14ac:dyDescent="0.2">
      <c r="A326" s="250"/>
      <c r="B326" s="448"/>
      <c r="C326" s="451"/>
      <c r="D326" s="452"/>
      <c r="E326" s="456"/>
      <c r="F326" s="457"/>
      <c r="G326" s="457"/>
      <c r="H326" s="457"/>
      <c r="I326" s="458"/>
      <c r="J326" s="456"/>
      <c r="K326" s="457"/>
      <c r="L326" s="457"/>
      <c r="M326" s="459"/>
    </row>
    <row r="327" spans="1:13" ht="14.25" customHeight="1" x14ac:dyDescent="0.2">
      <c r="A327" s="250"/>
      <c r="B327" s="448"/>
      <c r="C327" s="451"/>
      <c r="D327" s="452"/>
      <c r="E327" s="456"/>
      <c r="F327" s="457"/>
      <c r="G327" s="457"/>
      <c r="H327" s="457"/>
      <c r="I327" s="458"/>
      <c r="J327" s="456"/>
      <c r="K327" s="457"/>
      <c r="L327" s="457"/>
      <c r="M327" s="459"/>
    </row>
    <row r="328" spans="1:13" ht="14.25" customHeight="1" x14ac:dyDescent="0.2">
      <c r="A328" s="250"/>
      <c r="B328" s="460">
        <f>SUMARNA_TABULKA!C18</f>
        <v>4.5999999999999996</v>
      </c>
      <c r="C328" s="462" t="str">
        <f>SUMARNA_TABULKA!D18</f>
        <v>Riadenie zariadení</v>
      </c>
      <c r="D328" s="463"/>
      <c r="E328" s="466">
        <f>SUMARNA_TABULKA!M18</f>
        <v>0</v>
      </c>
      <c r="F328" s="467"/>
      <c r="G328" s="467"/>
      <c r="H328" s="467"/>
      <c r="I328" s="468"/>
      <c r="J328" s="466" t="e">
        <f>SUMARNA_TABULKA!O18</f>
        <v>#N/A</v>
      </c>
      <c r="K328" s="467"/>
      <c r="L328" s="467"/>
      <c r="M328" s="459" t="e">
        <f>SUMARNA_TABULKA!N18</f>
        <v>#N/A</v>
      </c>
    </row>
    <row r="329" spans="1:13" ht="14.25" customHeight="1" x14ac:dyDescent="0.2">
      <c r="A329" s="250"/>
      <c r="B329" s="461"/>
      <c r="C329" s="464"/>
      <c r="D329" s="465"/>
      <c r="E329" s="469"/>
      <c r="F329" s="470"/>
      <c r="G329" s="470"/>
      <c r="H329" s="470"/>
      <c r="I329" s="471"/>
      <c r="J329" s="469"/>
      <c r="K329" s="470"/>
      <c r="L329" s="470"/>
      <c r="M329" s="459"/>
    </row>
    <row r="330" spans="1:13" ht="14.25" customHeight="1" x14ac:dyDescent="0.2">
      <c r="A330" s="250"/>
      <c r="B330" s="461"/>
      <c r="C330" s="464"/>
      <c r="D330" s="465"/>
      <c r="E330" s="469"/>
      <c r="F330" s="470"/>
      <c r="G330" s="470"/>
      <c r="H330" s="470"/>
      <c r="I330" s="471"/>
      <c r="J330" s="469"/>
      <c r="K330" s="470"/>
      <c r="L330" s="470"/>
      <c r="M330" s="459"/>
    </row>
    <row r="331" spans="1:13" ht="14.25" customHeight="1" x14ac:dyDescent="0.2">
      <c r="A331" s="250"/>
      <c r="B331" s="461"/>
      <c r="C331" s="464"/>
      <c r="D331" s="465"/>
      <c r="E331" s="469"/>
      <c r="F331" s="470"/>
      <c r="G331" s="470"/>
      <c r="H331" s="470"/>
      <c r="I331" s="471"/>
      <c r="J331" s="469"/>
      <c r="K331" s="470"/>
      <c r="L331" s="470"/>
      <c r="M331" s="459"/>
    </row>
    <row r="332" spans="1:13" ht="14.25" customHeight="1" x14ac:dyDescent="0.2">
      <c r="A332" s="250"/>
      <c r="B332" s="461"/>
      <c r="C332" s="464"/>
      <c r="D332" s="465"/>
      <c r="E332" s="469"/>
      <c r="F332" s="470"/>
      <c r="G332" s="470"/>
      <c r="H332" s="470"/>
      <c r="I332" s="471"/>
      <c r="J332" s="469"/>
      <c r="K332" s="470"/>
      <c r="L332" s="470"/>
      <c r="M332" s="459"/>
    </row>
    <row r="333" spans="1:13" ht="14.25" customHeight="1" x14ac:dyDescent="0.2">
      <c r="A333" s="250"/>
      <c r="B333" s="461"/>
      <c r="C333" s="464"/>
      <c r="D333" s="465"/>
      <c r="E333" s="469"/>
      <c r="F333" s="470"/>
      <c r="G333" s="470"/>
      <c r="H333" s="470"/>
      <c r="I333" s="471"/>
      <c r="J333" s="469"/>
      <c r="K333" s="470"/>
      <c r="L333" s="470"/>
      <c r="M333" s="459"/>
    </row>
    <row r="334" spans="1:13" ht="14.25" customHeight="1" x14ac:dyDescent="0.2">
      <c r="A334" s="250"/>
      <c r="B334" s="461"/>
      <c r="C334" s="464"/>
      <c r="D334" s="465"/>
      <c r="E334" s="469"/>
      <c r="F334" s="470"/>
      <c r="G334" s="470"/>
      <c r="H334" s="470"/>
      <c r="I334" s="471"/>
      <c r="J334" s="469"/>
      <c r="K334" s="470"/>
      <c r="L334" s="470"/>
      <c r="M334" s="459"/>
    </row>
    <row r="335" spans="1:13" ht="14.25" customHeight="1" x14ac:dyDescent="0.2">
      <c r="A335" s="250"/>
      <c r="B335" s="461"/>
      <c r="C335" s="464"/>
      <c r="D335" s="465"/>
      <c r="E335" s="469"/>
      <c r="F335" s="470"/>
      <c r="G335" s="470"/>
      <c r="H335" s="470"/>
      <c r="I335" s="471"/>
      <c r="J335" s="469"/>
      <c r="K335" s="470"/>
      <c r="L335" s="470"/>
      <c r="M335" s="459"/>
    </row>
    <row r="336" spans="1:13" ht="14.25" customHeight="1" x14ac:dyDescent="0.2">
      <c r="A336" s="250"/>
      <c r="B336" s="461"/>
      <c r="C336" s="464"/>
      <c r="D336" s="465"/>
      <c r="E336" s="469"/>
      <c r="F336" s="470"/>
      <c r="G336" s="470"/>
      <c r="H336" s="470"/>
      <c r="I336" s="471"/>
      <c r="J336" s="469"/>
      <c r="K336" s="470"/>
      <c r="L336" s="470"/>
      <c r="M336" s="459"/>
    </row>
    <row r="337" spans="1:13" ht="14.25" customHeight="1" x14ac:dyDescent="0.2">
      <c r="A337" s="250"/>
      <c r="B337" s="461"/>
      <c r="C337" s="464"/>
      <c r="D337" s="465"/>
      <c r="E337" s="469"/>
      <c r="F337" s="470"/>
      <c r="G337" s="470"/>
      <c r="H337" s="470"/>
      <c r="I337" s="471"/>
      <c r="J337" s="469"/>
      <c r="K337" s="470"/>
      <c r="L337" s="470"/>
      <c r="M337" s="459"/>
    </row>
    <row r="338" spans="1:13" ht="14.25" customHeight="1" x14ac:dyDescent="0.2">
      <c r="A338" s="250"/>
      <c r="B338" s="461"/>
      <c r="C338" s="464"/>
      <c r="D338" s="465"/>
      <c r="E338" s="469"/>
      <c r="F338" s="470"/>
      <c r="G338" s="470"/>
      <c r="H338" s="470"/>
      <c r="I338" s="471"/>
      <c r="J338" s="469"/>
      <c r="K338" s="470"/>
      <c r="L338" s="470"/>
      <c r="M338" s="459"/>
    </row>
    <row r="339" spans="1:13" ht="14.25" customHeight="1" x14ac:dyDescent="0.2">
      <c r="A339" s="250"/>
      <c r="B339" s="461"/>
      <c r="C339" s="464"/>
      <c r="D339" s="465"/>
      <c r="E339" s="469"/>
      <c r="F339" s="470"/>
      <c r="G339" s="470"/>
      <c r="H339" s="470"/>
      <c r="I339" s="471"/>
      <c r="J339" s="469"/>
      <c r="K339" s="470"/>
      <c r="L339" s="470"/>
      <c r="M339" s="459"/>
    </row>
    <row r="340" spans="1:13" ht="14.25" customHeight="1" x14ac:dyDescent="0.2">
      <c r="A340" s="253"/>
      <c r="B340" s="254"/>
      <c r="C340" s="254"/>
      <c r="D340" s="254"/>
      <c r="E340" s="254"/>
      <c r="F340" s="254"/>
      <c r="G340" s="254"/>
      <c r="H340" s="254"/>
      <c r="I340" s="254"/>
      <c r="J340" s="254"/>
      <c r="K340" s="254"/>
      <c r="L340" s="254"/>
      <c r="M340" s="255"/>
    </row>
    <row r="341" spans="1:13" ht="14.25" customHeight="1" x14ac:dyDescent="0.2">
      <c r="A341" s="247"/>
      <c r="B341" s="248"/>
      <c r="C341" s="248"/>
      <c r="D341" s="248"/>
      <c r="E341" s="248"/>
      <c r="F341" s="248"/>
      <c r="G341" s="248"/>
      <c r="H341" s="248"/>
      <c r="I341" s="248"/>
      <c r="J341" s="248"/>
      <c r="K341" s="248"/>
      <c r="L341" s="248"/>
      <c r="M341" s="249"/>
    </row>
    <row r="342" spans="1:13" ht="14.25" customHeight="1" x14ac:dyDescent="0.2">
      <c r="A342" s="250"/>
      <c r="B342" s="472" t="str">
        <f>SUMARNA_TABULKA!$B$19</f>
        <v>5. Procesy</v>
      </c>
      <c r="C342" s="472"/>
      <c r="D342" s="472"/>
      <c r="E342" s="472"/>
      <c r="F342" s="472"/>
      <c r="G342" s="472"/>
      <c r="H342" s="472"/>
      <c r="I342" s="472"/>
      <c r="J342" s="472"/>
      <c r="K342" s="472"/>
      <c r="L342" s="472"/>
      <c r="M342" s="252"/>
    </row>
    <row r="343" spans="1:13" ht="14.25" customHeight="1" x14ac:dyDescent="0.2">
      <c r="A343" s="250"/>
      <c r="B343" s="472"/>
      <c r="C343" s="472"/>
      <c r="D343" s="472"/>
      <c r="E343" s="472"/>
      <c r="F343" s="472"/>
      <c r="G343" s="472"/>
      <c r="H343" s="472"/>
      <c r="I343" s="472"/>
      <c r="J343" s="472"/>
      <c r="K343" s="472"/>
      <c r="L343" s="472"/>
      <c r="M343" s="252"/>
    </row>
    <row r="344" spans="1:13" ht="14.25" customHeight="1" x14ac:dyDescent="0.2">
      <c r="A344" s="250"/>
      <c r="B344" s="473" t="s">
        <v>417</v>
      </c>
      <c r="C344" s="473"/>
      <c r="D344" s="473"/>
      <c r="E344" s="479" t="str">
        <f>VSEOBECNE!$G$21</f>
        <v>a.) Zaveďte alebo rozvíjajte procesné manažérstvo.
b.) Rozvíjajte procesy v súlade s digitalizáciou a automatizáciou ako v oblasti riadenia dát, tak aj samotných procesov.
c.) Rozvíjajte pracovnú kultúru organizácie v širšom rozsahu nad rámec hlavnej činnosti organizácie.
d.) Budujte agilné procesy v súlade s potrebami a požiadavkami zamestnancov, ktorí ich zabezpečujú.</v>
      </c>
      <c r="F344" s="479"/>
      <c r="G344" s="479"/>
      <c r="H344" s="479"/>
      <c r="I344" s="479"/>
      <c r="J344" s="479"/>
      <c r="K344" s="479"/>
      <c r="L344" s="479"/>
      <c r="M344" s="252"/>
    </row>
    <row r="345" spans="1:13" ht="14.25" customHeight="1" x14ac:dyDescent="0.2">
      <c r="A345" s="250"/>
      <c r="B345" s="473"/>
      <c r="C345" s="473"/>
      <c r="D345" s="473"/>
      <c r="E345" s="479"/>
      <c r="F345" s="479"/>
      <c r="G345" s="479"/>
      <c r="H345" s="479"/>
      <c r="I345" s="479"/>
      <c r="J345" s="479"/>
      <c r="K345" s="479"/>
      <c r="L345" s="479"/>
      <c r="M345" s="252"/>
    </row>
    <row r="346" spans="1:13" ht="14.25" customHeight="1" x14ac:dyDescent="0.2">
      <c r="A346" s="250"/>
      <c r="B346" s="473"/>
      <c r="C346" s="473"/>
      <c r="D346" s="473"/>
      <c r="E346" s="479"/>
      <c r="F346" s="479"/>
      <c r="G346" s="479"/>
      <c r="H346" s="479"/>
      <c r="I346" s="479"/>
      <c r="J346" s="479"/>
      <c r="K346" s="479"/>
      <c r="L346" s="479"/>
      <c r="M346" s="252"/>
    </row>
    <row r="347" spans="1:13" ht="14.25" customHeight="1" x14ac:dyDescent="0.2">
      <c r="A347" s="250"/>
      <c r="B347" s="473"/>
      <c r="C347" s="473"/>
      <c r="D347" s="473"/>
      <c r="E347" s="479"/>
      <c r="F347" s="479"/>
      <c r="G347" s="479"/>
      <c r="H347" s="479"/>
      <c r="I347" s="479"/>
      <c r="J347" s="479"/>
      <c r="K347" s="479"/>
      <c r="L347" s="479"/>
      <c r="M347" s="252"/>
    </row>
    <row r="348" spans="1:13" ht="14.25" customHeight="1" x14ac:dyDescent="0.2">
      <c r="A348" s="250"/>
      <c r="B348" s="251"/>
      <c r="C348" s="251"/>
      <c r="D348" s="251"/>
      <c r="E348" s="251"/>
      <c r="F348" s="251"/>
      <c r="G348" s="251"/>
      <c r="H348" s="251"/>
      <c r="I348" s="251"/>
      <c r="J348" s="251"/>
      <c r="K348" s="251"/>
      <c r="L348" s="251"/>
      <c r="M348" s="252"/>
    </row>
    <row r="349" spans="1:13" ht="14.25" customHeight="1" x14ac:dyDescent="0.2">
      <c r="A349" s="250"/>
      <c r="B349" s="475" t="s">
        <v>418</v>
      </c>
      <c r="C349" s="476"/>
      <c r="D349" s="476"/>
      <c r="E349" s="477" t="s">
        <v>420</v>
      </c>
      <c r="F349" s="477"/>
      <c r="G349" s="477"/>
      <c r="H349" s="477"/>
      <c r="I349" s="477"/>
      <c r="J349" s="477" t="s">
        <v>419</v>
      </c>
      <c r="K349" s="477"/>
      <c r="L349" s="478"/>
      <c r="M349" s="318" t="s">
        <v>421</v>
      </c>
    </row>
    <row r="350" spans="1:13" ht="14.25" customHeight="1" x14ac:dyDescent="0.2">
      <c r="A350" s="250"/>
      <c r="B350" s="447">
        <f>SUMARNA_TABULKA!C19</f>
        <v>5.0999999999999996</v>
      </c>
      <c r="C350" s="449" t="str">
        <f>SUMARNA_TABULKA!D19</f>
        <v>Navrhovanie a riadenie procesov s cieľom zvyšovania hodnoty pre občanov a zákazníkov</v>
      </c>
      <c r="D350" s="450"/>
      <c r="E350" s="453">
        <f>SUMARNA_TABULKA!M19</f>
        <v>0</v>
      </c>
      <c r="F350" s="454"/>
      <c r="G350" s="454"/>
      <c r="H350" s="454"/>
      <c r="I350" s="455"/>
      <c r="J350" s="453" t="e">
        <f>SUMARNA_TABULKA!O19</f>
        <v>#N/A</v>
      </c>
      <c r="K350" s="454"/>
      <c r="L350" s="454"/>
      <c r="M350" s="459" t="e">
        <f>SUMARNA_TABULKA!N19</f>
        <v>#N/A</v>
      </c>
    </row>
    <row r="351" spans="1:13" ht="14.25" customHeight="1" x14ac:dyDescent="0.2">
      <c r="A351" s="250"/>
      <c r="B351" s="448"/>
      <c r="C351" s="451"/>
      <c r="D351" s="452"/>
      <c r="E351" s="456"/>
      <c r="F351" s="457"/>
      <c r="G351" s="457"/>
      <c r="H351" s="457"/>
      <c r="I351" s="458"/>
      <c r="J351" s="456"/>
      <c r="K351" s="457"/>
      <c r="L351" s="457"/>
      <c r="M351" s="459"/>
    </row>
    <row r="352" spans="1:13" ht="14.25" customHeight="1" x14ac:dyDescent="0.2">
      <c r="A352" s="250"/>
      <c r="B352" s="448"/>
      <c r="C352" s="451"/>
      <c r="D352" s="452"/>
      <c r="E352" s="456"/>
      <c r="F352" s="457"/>
      <c r="G352" s="457"/>
      <c r="H352" s="457"/>
      <c r="I352" s="458"/>
      <c r="J352" s="456"/>
      <c r="K352" s="457"/>
      <c r="L352" s="457"/>
      <c r="M352" s="459"/>
    </row>
    <row r="353" spans="1:13" ht="14.25" customHeight="1" x14ac:dyDescent="0.2">
      <c r="A353" s="250"/>
      <c r="B353" s="448"/>
      <c r="C353" s="451"/>
      <c r="D353" s="452"/>
      <c r="E353" s="456"/>
      <c r="F353" s="457"/>
      <c r="G353" s="457"/>
      <c r="H353" s="457"/>
      <c r="I353" s="458"/>
      <c r="J353" s="456"/>
      <c r="K353" s="457"/>
      <c r="L353" s="457"/>
      <c r="M353" s="459"/>
    </row>
    <row r="354" spans="1:13" ht="14.25" customHeight="1" x14ac:dyDescent="0.2">
      <c r="A354" s="250"/>
      <c r="B354" s="448"/>
      <c r="C354" s="451"/>
      <c r="D354" s="452"/>
      <c r="E354" s="456"/>
      <c r="F354" s="457"/>
      <c r="G354" s="457"/>
      <c r="H354" s="457"/>
      <c r="I354" s="458"/>
      <c r="J354" s="456"/>
      <c r="K354" s="457"/>
      <c r="L354" s="457"/>
      <c r="M354" s="459"/>
    </row>
    <row r="355" spans="1:13" ht="14.25" customHeight="1" x14ac:dyDescent="0.2">
      <c r="A355" s="250"/>
      <c r="B355" s="448"/>
      <c r="C355" s="451"/>
      <c r="D355" s="452"/>
      <c r="E355" s="456"/>
      <c r="F355" s="457"/>
      <c r="G355" s="457"/>
      <c r="H355" s="457"/>
      <c r="I355" s="458"/>
      <c r="J355" s="456"/>
      <c r="K355" s="457"/>
      <c r="L355" s="457"/>
      <c r="M355" s="459"/>
    </row>
    <row r="356" spans="1:13" ht="14.25" customHeight="1" x14ac:dyDescent="0.2">
      <c r="A356" s="250"/>
      <c r="B356" s="448"/>
      <c r="C356" s="451"/>
      <c r="D356" s="452"/>
      <c r="E356" s="456"/>
      <c r="F356" s="457"/>
      <c r="G356" s="457"/>
      <c r="H356" s="457"/>
      <c r="I356" s="458"/>
      <c r="J356" s="456"/>
      <c r="K356" s="457"/>
      <c r="L356" s="457"/>
      <c r="M356" s="459"/>
    </row>
    <row r="357" spans="1:13" ht="14.25" customHeight="1" x14ac:dyDescent="0.2">
      <c r="A357" s="250"/>
      <c r="B357" s="448"/>
      <c r="C357" s="451"/>
      <c r="D357" s="452"/>
      <c r="E357" s="456"/>
      <c r="F357" s="457"/>
      <c r="G357" s="457"/>
      <c r="H357" s="457"/>
      <c r="I357" s="458"/>
      <c r="J357" s="456"/>
      <c r="K357" s="457"/>
      <c r="L357" s="457"/>
      <c r="M357" s="459"/>
    </row>
    <row r="358" spans="1:13" ht="14.25" customHeight="1" x14ac:dyDescent="0.2">
      <c r="A358" s="250"/>
      <c r="B358" s="448"/>
      <c r="C358" s="451"/>
      <c r="D358" s="452"/>
      <c r="E358" s="456"/>
      <c r="F358" s="457"/>
      <c r="G358" s="457"/>
      <c r="H358" s="457"/>
      <c r="I358" s="458"/>
      <c r="J358" s="456"/>
      <c r="K358" s="457"/>
      <c r="L358" s="457"/>
      <c r="M358" s="459"/>
    </row>
    <row r="359" spans="1:13" ht="14.25" customHeight="1" x14ac:dyDescent="0.2">
      <c r="A359" s="250"/>
      <c r="B359" s="448"/>
      <c r="C359" s="451"/>
      <c r="D359" s="452"/>
      <c r="E359" s="456"/>
      <c r="F359" s="457"/>
      <c r="G359" s="457"/>
      <c r="H359" s="457"/>
      <c r="I359" s="458"/>
      <c r="J359" s="456"/>
      <c r="K359" s="457"/>
      <c r="L359" s="457"/>
      <c r="M359" s="459"/>
    </row>
    <row r="360" spans="1:13" ht="14.25" customHeight="1" x14ac:dyDescent="0.2">
      <c r="A360" s="250"/>
      <c r="B360" s="448"/>
      <c r="C360" s="451"/>
      <c r="D360" s="452"/>
      <c r="E360" s="456"/>
      <c r="F360" s="457"/>
      <c r="G360" s="457"/>
      <c r="H360" s="457"/>
      <c r="I360" s="458"/>
      <c r="J360" s="456"/>
      <c r="K360" s="457"/>
      <c r="L360" s="457"/>
      <c r="M360" s="459"/>
    </row>
    <row r="361" spans="1:13" ht="14.25" customHeight="1" x14ac:dyDescent="0.2">
      <c r="A361" s="250"/>
      <c r="B361" s="448"/>
      <c r="C361" s="451"/>
      <c r="D361" s="452"/>
      <c r="E361" s="456"/>
      <c r="F361" s="457"/>
      <c r="G361" s="457"/>
      <c r="H361" s="457"/>
      <c r="I361" s="458"/>
      <c r="J361" s="456"/>
      <c r="K361" s="457"/>
      <c r="L361" s="457"/>
      <c r="M361" s="459"/>
    </row>
    <row r="362" spans="1:13" ht="14.25" customHeight="1" x14ac:dyDescent="0.2">
      <c r="A362" s="250"/>
      <c r="B362" s="460">
        <f>SUMARNA_TABULKA!C20</f>
        <v>5.2</v>
      </c>
      <c r="C362" s="462" t="str">
        <f>SUMARNA_TABULKA!D20</f>
        <v>Dodávanie produktov a služieb zákazníkom, občanom, zainteresovaným stranám a spoločnosti</v>
      </c>
      <c r="D362" s="463"/>
      <c r="E362" s="466">
        <f>SUMARNA_TABULKA!M20</f>
        <v>0</v>
      </c>
      <c r="F362" s="467"/>
      <c r="G362" s="467"/>
      <c r="H362" s="467"/>
      <c r="I362" s="468"/>
      <c r="J362" s="466" t="e">
        <f>SUMARNA_TABULKA!O20</f>
        <v>#N/A</v>
      </c>
      <c r="K362" s="467"/>
      <c r="L362" s="467"/>
      <c r="M362" s="459" t="e">
        <f>SUMARNA_TABULKA!N20</f>
        <v>#N/A</v>
      </c>
    </row>
    <row r="363" spans="1:13" ht="14.25" customHeight="1" x14ac:dyDescent="0.2">
      <c r="A363" s="250"/>
      <c r="B363" s="461"/>
      <c r="C363" s="464"/>
      <c r="D363" s="465"/>
      <c r="E363" s="469"/>
      <c r="F363" s="470"/>
      <c r="G363" s="470"/>
      <c r="H363" s="470"/>
      <c r="I363" s="471"/>
      <c r="J363" s="469"/>
      <c r="K363" s="470"/>
      <c r="L363" s="470"/>
      <c r="M363" s="459"/>
    </row>
    <row r="364" spans="1:13" ht="14.25" customHeight="1" x14ac:dyDescent="0.2">
      <c r="A364" s="250"/>
      <c r="B364" s="461"/>
      <c r="C364" s="464"/>
      <c r="D364" s="465"/>
      <c r="E364" s="469"/>
      <c r="F364" s="470"/>
      <c r="G364" s="470"/>
      <c r="H364" s="470"/>
      <c r="I364" s="471"/>
      <c r="J364" s="469"/>
      <c r="K364" s="470"/>
      <c r="L364" s="470"/>
      <c r="M364" s="459"/>
    </row>
    <row r="365" spans="1:13" ht="14.25" customHeight="1" x14ac:dyDescent="0.2">
      <c r="A365" s="250"/>
      <c r="B365" s="461"/>
      <c r="C365" s="464"/>
      <c r="D365" s="465"/>
      <c r="E365" s="469"/>
      <c r="F365" s="470"/>
      <c r="G365" s="470"/>
      <c r="H365" s="470"/>
      <c r="I365" s="471"/>
      <c r="J365" s="469"/>
      <c r="K365" s="470"/>
      <c r="L365" s="470"/>
      <c r="M365" s="459"/>
    </row>
    <row r="366" spans="1:13" ht="14.25" customHeight="1" x14ac:dyDescent="0.2">
      <c r="A366" s="250"/>
      <c r="B366" s="461"/>
      <c r="C366" s="464"/>
      <c r="D366" s="465"/>
      <c r="E366" s="469"/>
      <c r="F366" s="470"/>
      <c r="G366" s="470"/>
      <c r="H366" s="470"/>
      <c r="I366" s="471"/>
      <c r="J366" s="469"/>
      <c r="K366" s="470"/>
      <c r="L366" s="470"/>
      <c r="M366" s="459"/>
    </row>
    <row r="367" spans="1:13" ht="14.25" customHeight="1" x14ac:dyDescent="0.2">
      <c r="A367" s="250"/>
      <c r="B367" s="461"/>
      <c r="C367" s="464"/>
      <c r="D367" s="465"/>
      <c r="E367" s="469"/>
      <c r="F367" s="470"/>
      <c r="G367" s="470"/>
      <c r="H367" s="470"/>
      <c r="I367" s="471"/>
      <c r="J367" s="469"/>
      <c r="K367" s="470"/>
      <c r="L367" s="470"/>
      <c r="M367" s="459"/>
    </row>
    <row r="368" spans="1:13" ht="14.25" customHeight="1" x14ac:dyDescent="0.2">
      <c r="A368" s="250"/>
      <c r="B368" s="461"/>
      <c r="C368" s="464"/>
      <c r="D368" s="465"/>
      <c r="E368" s="469"/>
      <c r="F368" s="470"/>
      <c r="G368" s="470"/>
      <c r="H368" s="470"/>
      <c r="I368" s="471"/>
      <c r="J368" s="469"/>
      <c r="K368" s="470"/>
      <c r="L368" s="470"/>
      <c r="M368" s="459"/>
    </row>
    <row r="369" spans="1:13" ht="14.25" customHeight="1" x14ac:dyDescent="0.2">
      <c r="A369" s="250"/>
      <c r="B369" s="461"/>
      <c r="C369" s="464"/>
      <c r="D369" s="465"/>
      <c r="E369" s="469"/>
      <c r="F369" s="470"/>
      <c r="G369" s="470"/>
      <c r="H369" s="470"/>
      <c r="I369" s="471"/>
      <c r="J369" s="469"/>
      <c r="K369" s="470"/>
      <c r="L369" s="470"/>
      <c r="M369" s="459"/>
    </row>
    <row r="370" spans="1:13" ht="14.25" customHeight="1" x14ac:dyDescent="0.2">
      <c r="A370" s="250"/>
      <c r="B370" s="461"/>
      <c r="C370" s="464"/>
      <c r="D370" s="465"/>
      <c r="E370" s="469"/>
      <c r="F370" s="470"/>
      <c r="G370" s="470"/>
      <c r="H370" s="470"/>
      <c r="I370" s="471"/>
      <c r="J370" s="469"/>
      <c r="K370" s="470"/>
      <c r="L370" s="470"/>
      <c r="M370" s="459"/>
    </row>
    <row r="371" spans="1:13" ht="14.25" customHeight="1" x14ac:dyDescent="0.2">
      <c r="A371" s="250"/>
      <c r="B371" s="461"/>
      <c r="C371" s="464"/>
      <c r="D371" s="465"/>
      <c r="E371" s="469"/>
      <c r="F371" s="470"/>
      <c r="G371" s="470"/>
      <c r="H371" s="470"/>
      <c r="I371" s="471"/>
      <c r="J371" s="469"/>
      <c r="K371" s="470"/>
      <c r="L371" s="470"/>
      <c r="M371" s="459"/>
    </row>
    <row r="372" spans="1:13" ht="14.25" customHeight="1" x14ac:dyDescent="0.2">
      <c r="A372" s="250"/>
      <c r="B372" s="461"/>
      <c r="C372" s="464"/>
      <c r="D372" s="465"/>
      <c r="E372" s="469"/>
      <c r="F372" s="470"/>
      <c r="G372" s="470"/>
      <c r="H372" s="470"/>
      <c r="I372" s="471"/>
      <c r="J372" s="469"/>
      <c r="K372" s="470"/>
      <c r="L372" s="470"/>
      <c r="M372" s="459"/>
    </row>
    <row r="373" spans="1:13" ht="14.25" customHeight="1" x14ac:dyDescent="0.2">
      <c r="A373" s="250"/>
      <c r="B373" s="461"/>
      <c r="C373" s="464"/>
      <c r="D373" s="465"/>
      <c r="E373" s="469"/>
      <c r="F373" s="470"/>
      <c r="G373" s="470"/>
      <c r="H373" s="470"/>
      <c r="I373" s="471"/>
      <c r="J373" s="469"/>
      <c r="K373" s="470"/>
      <c r="L373" s="470"/>
      <c r="M373" s="459"/>
    </row>
    <row r="374" spans="1:13" ht="14.25" customHeight="1" x14ac:dyDescent="0.2">
      <c r="A374" s="253"/>
      <c r="B374" s="254"/>
      <c r="C374" s="254"/>
      <c r="D374" s="254"/>
      <c r="E374" s="254"/>
      <c r="F374" s="254"/>
      <c r="G374" s="254"/>
      <c r="H374" s="254"/>
      <c r="I374" s="254"/>
      <c r="J374" s="254"/>
      <c r="K374" s="254"/>
      <c r="L374" s="254"/>
      <c r="M374" s="255"/>
    </row>
    <row r="375" spans="1:13" ht="14.25" customHeight="1" x14ac:dyDescent="0.2">
      <c r="A375" s="247"/>
      <c r="B375" s="248"/>
      <c r="C375" s="248"/>
      <c r="D375" s="248"/>
      <c r="E375" s="248"/>
      <c r="F375" s="248"/>
      <c r="G375" s="248"/>
      <c r="H375" s="248"/>
      <c r="I375" s="248"/>
      <c r="J375" s="248"/>
      <c r="K375" s="248"/>
      <c r="L375" s="248"/>
      <c r="M375" s="249"/>
    </row>
    <row r="376" spans="1:13" ht="14.25" customHeight="1" x14ac:dyDescent="0.2">
      <c r="A376" s="250"/>
      <c r="B376" s="472" t="str">
        <f>SUMARNA_TABULKA!$B$19</f>
        <v>5. Procesy</v>
      </c>
      <c r="C376" s="472"/>
      <c r="D376" s="472"/>
      <c r="E376" s="472"/>
      <c r="F376" s="472"/>
      <c r="G376" s="472"/>
      <c r="H376" s="472"/>
      <c r="I376" s="472"/>
      <c r="J376" s="472"/>
      <c r="K376" s="472"/>
      <c r="L376" s="472"/>
      <c r="M376" s="252"/>
    </row>
    <row r="377" spans="1:13" ht="14.25" customHeight="1" x14ac:dyDescent="0.2">
      <c r="A377" s="250"/>
      <c r="B377" s="472"/>
      <c r="C377" s="472"/>
      <c r="D377" s="472"/>
      <c r="E377" s="472"/>
      <c r="F377" s="472"/>
      <c r="G377" s="472"/>
      <c r="H377" s="472"/>
      <c r="I377" s="472"/>
      <c r="J377" s="472"/>
      <c r="K377" s="472"/>
      <c r="L377" s="472"/>
      <c r="M377" s="252"/>
    </row>
    <row r="378" spans="1:13" ht="14.25" customHeight="1" x14ac:dyDescent="0.2">
      <c r="A378" s="250"/>
      <c r="B378" s="473" t="s">
        <v>417</v>
      </c>
      <c r="C378" s="473"/>
      <c r="D378" s="473"/>
      <c r="E378" s="479" t="str">
        <f>VSEOBECNE!$G$21</f>
        <v>a.) Zaveďte alebo rozvíjajte procesné manažérstvo.
b.) Rozvíjajte procesy v súlade s digitalizáciou a automatizáciou ako v oblasti riadenia dát, tak aj samotných procesov.
c.) Rozvíjajte pracovnú kultúru organizácie v širšom rozsahu nad rámec hlavnej činnosti organizácie.
d.) Budujte agilné procesy v súlade s potrebami a požiadavkami zamestnancov, ktorí ich zabezpečujú.</v>
      </c>
      <c r="F378" s="479"/>
      <c r="G378" s="479"/>
      <c r="H378" s="479"/>
      <c r="I378" s="479"/>
      <c r="J378" s="479"/>
      <c r="K378" s="479"/>
      <c r="L378" s="479"/>
      <c r="M378" s="252"/>
    </row>
    <row r="379" spans="1:13" ht="14.25" customHeight="1" x14ac:dyDescent="0.2">
      <c r="A379" s="250"/>
      <c r="B379" s="473"/>
      <c r="C379" s="473"/>
      <c r="D379" s="473"/>
      <c r="E379" s="479"/>
      <c r="F379" s="479"/>
      <c r="G379" s="479"/>
      <c r="H379" s="479"/>
      <c r="I379" s="479"/>
      <c r="J379" s="479"/>
      <c r="K379" s="479"/>
      <c r="L379" s="479"/>
      <c r="M379" s="252"/>
    </row>
    <row r="380" spans="1:13" ht="14.25" customHeight="1" x14ac:dyDescent="0.2">
      <c r="A380" s="250"/>
      <c r="B380" s="473"/>
      <c r="C380" s="473"/>
      <c r="D380" s="473"/>
      <c r="E380" s="479"/>
      <c r="F380" s="479"/>
      <c r="G380" s="479"/>
      <c r="H380" s="479"/>
      <c r="I380" s="479"/>
      <c r="J380" s="479"/>
      <c r="K380" s="479"/>
      <c r="L380" s="479"/>
      <c r="M380" s="252"/>
    </row>
    <row r="381" spans="1:13" ht="14.25" customHeight="1" x14ac:dyDescent="0.2">
      <c r="A381" s="250"/>
      <c r="B381" s="473"/>
      <c r="C381" s="473"/>
      <c r="D381" s="473"/>
      <c r="E381" s="479"/>
      <c r="F381" s="479"/>
      <c r="G381" s="479"/>
      <c r="H381" s="479"/>
      <c r="I381" s="479"/>
      <c r="J381" s="479"/>
      <c r="K381" s="479"/>
      <c r="L381" s="479"/>
      <c r="M381" s="252"/>
    </row>
    <row r="382" spans="1:13" ht="14.25" customHeight="1" x14ac:dyDescent="0.2">
      <c r="A382" s="250"/>
      <c r="B382" s="251"/>
      <c r="C382" s="251"/>
      <c r="D382" s="251"/>
      <c r="E382" s="251"/>
      <c r="F382" s="251"/>
      <c r="G382" s="251"/>
      <c r="H382" s="251"/>
      <c r="I382" s="251"/>
      <c r="J382" s="251"/>
      <c r="K382" s="251"/>
      <c r="L382" s="251"/>
      <c r="M382" s="252"/>
    </row>
    <row r="383" spans="1:13" ht="14.25" customHeight="1" x14ac:dyDescent="0.2">
      <c r="A383" s="250"/>
      <c r="B383" s="475" t="s">
        <v>418</v>
      </c>
      <c r="C383" s="476"/>
      <c r="D383" s="476"/>
      <c r="E383" s="477" t="s">
        <v>420</v>
      </c>
      <c r="F383" s="477"/>
      <c r="G383" s="477"/>
      <c r="H383" s="477"/>
      <c r="I383" s="477"/>
      <c r="J383" s="477" t="s">
        <v>419</v>
      </c>
      <c r="K383" s="477"/>
      <c r="L383" s="478"/>
      <c r="M383" s="318" t="s">
        <v>421</v>
      </c>
    </row>
    <row r="384" spans="1:13" ht="14.25" customHeight="1" x14ac:dyDescent="0.2">
      <c r="A384" s="250"/>
      <c r="B384" s="447">
        <f>SUMARNA_TABULKA!C21</f>
        <v>5.3</v>
      </c>
      <c r="C384" s="449" t="str">
        <f>SUMARNA_TABULKA!D21</f>
        <v>Koordinácia procesov v celej organizácii a s inými relevantnými organizáciami</v>
      </c>
      <c r="D384" s="450"/>
      <c r="E384" s="453">
        <f>SUMARNA_TABULKA!M21</f>
        <v>0</v>
      </c>
      <c r="F384" s="454"/>
      <c r="G384" s="454"/>
      <c r="H384" s="454"/>
      <c r="I384" s="455"/>
      <c r="J384" s="453" t="e">
        <f>SUMARNA_TABULKA!O21</f>
        <v>#N/A</v>
      </c>
      <c r="K384" s="454"/>
      <c r="L384" s="454"/>
      <c r="M384" s="459" t="e">
        <f>SUMARNA_TABULKA!N21</f>
        <v>#N/A</v>
      </c>
    </row>
    <row r="385" spans="1:13" ht="14.25" customHeight="1" x14ac:dyDescent="0.2">
      <c r="A385" s="250"/>
      <c r="B385" s="448"/>
      <c r="C385" s="451"/>
      <c r="D385" s="452"/>
      <c r="E385" s="456"/>
      <c r="F385" s="457"/>
      <c r="G385" s="457"/>
      <c r="H385" s="457"/>
      <c r="I385" s="458"/>
      <c r="J385" s="456"/>
      <c r="K385" s="457"/>
      <c r="L385" s="457"/>
      <c r="M385" s="459"/>
    </row>
    <row r="386" spans="1:13" ht="14.25" customHeight="1" x14ac:dyDescent="0.2">
      <c r="A386" s="250"/>
      <c r="B386" s="448"/>
      <c r="C386" s="451"/>
      <c r="D386" s="452"/>
      <c r="E386" s="456"/>
      <c r="F386" s="457"/>
      <c r="G386" s="457"/>
      <c r="H386" s="457"/>
      <c r="I386" s="458"/>
      <c r="J386" s="456"/>
      <c r="K386" s="457"/>
      <c r="L386" s="457"/>
      <c r="M386" s="459"/>
    </row>
    <row r="387" spans="1:13" ht="14.25" customHeight="1" x14ac:dyDescent="0.2">
      <c r="A387" s="250"/>
      <c r="B387" s="448"/>
      <c r="C387" s="451"/>
      <c r="D387" s="452"/>
      <c r="E387" s="456"/>
      <c r="F387" s="457"/>
      <c r="G387" s="457"/>
      <c r="H387" s="457"/>
      <c r="I387" s="458"/>
      <c r="J387" s="456"/>
      <c r="K387" s="457"/>
      <c r="L387" s="457"/>
      <c r="M387" s="459"/>
    </row>
    <row r="388" spans="1:13" ht="14.25" customHeight="1" x14ac:dyDescent="0.2">
      <c r="A388" s="250"/>
      <c r="B388" s="448"/>
      <c r="C388" s="451"/>
      <c r="D388" s="452"/>
      <c r="E388" s="456"/>
      <c r="F388" s="457"/>
      <c r="G388" s="457"/>
      <c r="H388" s="457"/>
      <c r="I388" s="458"/>
      <c r="J388" s="456"/>
      <c r="K388" s="457"/>
      <c r="L388" s="457"/>
      <c r="M388" s="459"/>
    </row>
    <row r="389" spans="1:13" ht="14.25" customHeight="1" x14ac:dyDescent="0.2">
      <c r="A389" s="250"/>
      <c r="B389" s="448"/>
      <c r="C389" s="451"/>
      <c r="D389" s="452"/>
      <c r="E389" s="456"/>
      <c r="F389" s="457"/>
      <c r="G389" s="457"/>
      <c r="H389" s="457"/>
      <c r="I389" s="458"/>
      <c r="J389" s="456"/>
      <c r="K389" s="457"/>
      <c r="L389" s="457"/>
      <c r="M389" s="459"/>
    </row>
    <row r="390" spans="1:13" ht="14.25" customHeight="1" x14ac:dyDescent="0.2">
      <c r="A390" s="250"/>
      <c r="B390" s="448"/>
      <c r="C390" s="451"/>
      <c r="D390" s="452"/>
      <c r="E390" s="456"/>
      <c r="F390" s="457"/>
      <c r="G390" s="457"/>
      <c r="H390" s="457"/>
      <c r="I390" s="458"/>
      <c r="J390" s="456"/>
      <c r="K390" s="457"/>
      <c r="L390" s="457"/>
      <c r="M390" s="459"/>
    </row>
    <row r="391" spans="1:13" ht="14.25" customHeight="1" x14ac:dyDescent="0.2">
      <c r="A391" s="250"/>
      <c r="B391" s="448"/>
      <c r="C391" s="451"/>
      <c r="D391" s="452"/>
      <c r="E391" s="456"/>
      <c r="F391" s="457"/>
      <c r="G391" s="457"/>
      <c r="H391" s="457"/>
      <c r="I391" s="458"/>
      <c r="J391" s="456"/>
      <c r="K391" s="457"/>
      <c r="L391" s="457"/>
      <c r="M391" s="459"/>
    </row>
    <row r="392" spans="1:13" ht="14.25" customHeight="1" x14ac:dyDescent="0.2">
      <c r="A392" s="250"/>
      <c r="B392" s="448"/>
      <c r="C392" s="451"/>
      <c r="D392" s="452"/>
      <c r="E392" s="456"/>
      <c r="F392" s="457"/>
      <c r="G392" s="457"/>
      <c r="H392" s="457"/>
      <c r="I392" s="458"/>
      <c r="J392" s="456"/>
      <c r="K392" s="457"/>
      <c r="L392" s="457"/>
      <c r="M392" s="459"/>
    </row>
    <row r="393" spans="1:13" ht="14.25" customHeight="1" x14ac:dyDescent="0.2">
      <c r="A393" s="250"/>
      <c r="B393" s="448"/>
      <c r="C393" s="451"/>
      <c r="D393" s="452"/>
      <c r="E393" s="456"/>
      <c r="F393" s="457"/>
      <c r="G393" s="457"/>
      <c r="H393" s="457"/>
      <c r="I393" s="458"/>
      <c r="J393" s="456"/>
      <c r="K393" s="457"/>
      <c r="L393" s="457"/>
      <c r="M393" s="459"/>
    </row>
    <row r="394" spans="1:13" ht="14.25" customHeight="1" x14ac:dyDescent="0.2">
      <c r="A394" s="250"/>
      <c r="B394" s="448"/>
      <c r="C394" s="451"/>
      <c r="D394" s="452"/>
      <c r="E394" s="456"/>
      <c r="F394" s="457"/>
      <c r="G394" s="457"/>
      <c r="H394" s="457"/>
      <c r="I394" s="458"/>
      <c r="J394" s="456"/>
      <c r="K394" s="457"/>
      <c r="L394" s="457"/>
      <c r="M394" s="459"/>
    </row>
    <row r="395" spans="1:13" ht="14.25" customHeight="1" x14ac:dyDescent="0.2">
      <c r="A395" s="250"/>
      <c r="B395" s="448"/>
      <c r="C395" s="451"/>
      <c r="D395" s="452"/>
      <c r="E395" s="456"/>
      <c r="F395" s="457"/>
      <c r="G395" s="457"/>
      <c r="H395" s="457"/>
      <c r="I395" s="458"/>
      <c r="J395" s="456"/>
      <c r="K395" s="457"/>
      <c r="L395" s="457"/>
      <c r="M395" s="459"/>
    </row>
    <row r="396" spans="1:13" ht="14.25" customHeight="1" x14ac:dyDescent="0.2">
      <c r="A396" s="250"/>
      <c r="B396" s="480"/>
      <c r="C396" s="482"/>
      <c r="D396" s="483"/>
      <c r="E396" s="486"/>
      <c r="F396" s="487"/>
      <c r="G396" s="487"/>
      <c r="H396" s="487"/>
      <c r="I396" s="488"/>
      <c r="J396" s="486"/>
      <c r="K396" s="487"/>
      <c r="L396" s="487"/>
      <c r="M396" s="459"/>
    </row>
    <row r="397" spans="1:13" ht="14.25" customHeight="1" x14ac:dyDescent="0.2">
      <c r="A397" s="250"/>
      <c r="B397" s="481"/>
      <c r="C397" s="484"/>
      <c r="D397" s="485"/>
      <c r="E397" s="489"/>
      <c r="F397" s="490"/>
      <c r="G397" s="490"/>
      <c r="H397" s="490"/>
      <c r="I397" s="491"/>
      <c r="J397" s="489"/>
      <c r="K397" s="490"/>
      <c r="L397" s="490"/>
      <c r="M397" s="459"/>
    </row>
    <row r="398" spans="1:13" ht="14.25" customHeight="1" x14ac:dyDescent="0.2">
      <c r="A398" s="250"/>
      <c r="B398" s="481"/>
      <c r="C398" s="484"/>
      <c r="D398" s="485"/>
      <c r="E398" s="489"/>
      <c r="F398" s="490"/>
      <c r="G398" s="490"/>
      <c r="H398" s="490"/>
      <c r="I398" s="491"/>
      <c r="J398" s="489"/>
      <c r="K398" s="490"/>
      <c r="L398" s="490"/>
      <c r="M398" s="459"/>
    </row>
    <row r="399" spans="1:13" ht="14.25" customHeight="1" x14ac:dyDescent="0.2">
      <c r="A399" s="250"/>
      <c r="B399" s="481"/>
      <c r="C399" s="484"/>
      <c r="D399" s="485"/>
      <c r="E399" s="489"/>
      <c r="F399" s="490"/>
      <c r="G399" s="490"/>
      <c r="H399" s="490"/>
      <c r="I399" s="491"/>
      <c r="J399" s="489"/>
      <c r="K399" s="490"/>
      <c r="L399" s="490"/>
      <c r="M399" s="459"/>
    </row>
    <row r="400" spans="1:13" ht="14.25" customHeight="1" x14ac:dyDescent="0.2">
      <c r="A400" s="250"/>
      <c r="B400" s="481"/>
      <c r="C400" s="484"/>
      <c r="D400" s="485"/>
      <c r="E400" s="489"/>
      <c r="F400" s="490"/>
      <c r="G400" s="490"/>
      <c r="H400" s="490"/>
      <c r="I400" s="491"/>
      <c r="J400" s="489"/>
      <c r="K400" s="490"/>
      <c r="L400" s="490"/>
      <c r="M400" s="459"/>
    </row>
    <row r="401" spans="1:13" ht="14.25" customHeight="1" x14ac:dyDescent="0.2">
      <c r="A401" s="250"/>
      <c r="B401" s="481"/>
      <c r="C401" s="484"/>
      <c r="D401" s="485"/>
      <c r="E401" s="489"/>
      <c r="F401" s="490"/>
      <c r="G401" s="490"/>
      <c r="H401" s="490"/>
      <c r="I401" s="491"/>
      <c r="J401" s="489"/>
      <c r="K401" s="490"/>
      <c r="L401" s="490"/>
      <c r="M401" s="459"/>
    </row>
    <row r="402" spans="1:13" ht="14.25" customHeight="1" x14ac:dyDescent="0.2">
      <c r="A402" s="250"/>
      <c r="B402" s="481"/>
      <c r="C402" s="484"/>
      <c r="D402" s="485"/>
      <c r="E402" s="489"/>
      <c r="F402" s="490"/>
      <c r="G402" s="490"/>
      <c r="H402" s="490"/>
      <c r="I402" s="491"/>
      <c r="J402" s="489"/>
      <c r="K402" s="490"/>
      <c r="L402" s="490"/>
      <c r="M402" s="459"/>
    </row>
    <row r="403" spans="1:13" ht="14.25" customHeight="1" x14ac:dyDescent="0.2">
      <c r="A403" s="250"/>
      <c r="B403" s="481"/>
      <c r="C403" s="484"/>
      <c r="D403" s="485"/>
      <c r="E403" s="489"/>
      <c r="F403" s="490"/>
      <c r="G403" s="490"/>
      <c r="H403" s="490"/>
      <c r="I403" s="491"/>
      <c r="J403" s="489"/>
      <c r="K403" s="490"/>
      <c r="L403" s="490"/>
      <c r="M403" s="459"/>
    </row>
    <row r="404" spans="1:13" ht="14.25" customHeight="1" x14ac:dyDescent="0.2">
      <c r="A404" s="250"/>
      <c r="B404" s="481"/>
      <c r="C404" s="484"/>
      <c r="D404" s="485"/>
      <c r="E404" s="489"/>
      <c r="F404" s="490"/>
      <c r="G404" s="490"/>
      <c r="H404" s="490"/>
      <c r="I404" s="491"/>
      <c r="J404" s="489"/>
      <c r="K404" s="490"/>
      <c r="L404" s="490"/>
      <c r="M404" s="459"/>
    </row>
    <row r="405" spans="1:13" ht="14.25" customHeight="1" x14ac:dyDescent="0.2">
      <c r="A405" s="250"/>
      <c r="B405" s="481"/>
      <c r="C405" s="484"/>
      <c r="D405" s="485"/>
      <c r="E405" s="489"/>
      <c r="F405" s="490"/>
      <c r="G405" s="490"/>
      <c r="H405" s="490"/>
      <c r="I405" s="491"/>
      <c r="J405" s="489"/>
      <c r="K405" s="490"/>
      <c r="L405" s="490"/>
      <c r="M405" s="459"/>
    </row>
    <row r="406" spans="1:13" ht="14.25" customHeight="1" x14ac:dyDescent="0.2">
      <c r="A406" s="250"/>
      <c r="B406" s="481"/>
      <c r="C406" s="484"/>
      <c r="D406" s="485"/>
      <c r="E406" s="489"/>
      <c r="F406" s="490"/>
      <c r="G406" s="490"/>
      <c r="H406" s="490"/>
      <c r="I406" s="491"/>
      <c r="J406" s="489"/>
      <c r="K406" s="490"/>
      <c r="L406" s="490"/>
      <c r="M406" s="459"/>
    </row>
    <row r="407" spans="1:13" ht="14.25" customHeight="1" x14ac:dyDescent="0.2">
      <c r="A407" s="250"/>
      <c r="B407" s="481"/>
      <c r="C407" s="484"/>
      <c r="D407" s="485"/>
      <c r="E407" s="489"/>
      <c r="F407" s="490"/>
      <c r="G407" s="490"/>
      <c r="H407" s="490"/>
      <c r="I407" s="491"/>
      <c r="J407" s="489"/>
      <c r="K407" s="490"/>
      <c r="L407" s="490"/>
      <c r="M407" s="459"/>
    </row>
    <row r="408" spans="1:13" ht="14.25" customHeight="1" x14ac:dyDescent="0.2">
      <c r="A408" s="253"/>
      <c r="B408" s="254"/>
      <c r="C408" s="254"/>
      <c r="D408" s="254"/>
      <c r="E408" s="254"/>
      <c r="F408" s="254"/>
      <c r="G408" s="254"/>
      <c r="H408" s="254"/>
      <c r="I408" s="254"/>
      <c r="J408" s="254"/>
      <c r="K408" s="254"/>
      <c r="L408" s="254"/>
      <c r="M408" s="255"/>
    </row>
    <row r="409" spans="1:13" ht="14.25" customHeight="1" x14ac:dyDescent="0.2">
      <c r="A409" s="247"/>
      <c r="B409" s="248"/>
      <c r="C409" s="248"/>
      <c r="D409" s="248"/>
      <c r="E409" s="248"/>
      <c r="F409" s="248"/>
      <c r="G409" s="248"/>
      <c r="H409" s="248"/>
      <c r="I409" s="248"/>
      <c r="J409" s="248"/>
      <c r="K409" s="248"/>
      <c r="L409" s="248"/>
      <c r="M409" s="249"/>
    </row>
    <row r="410" spans="1:13" ht="14.25" customHeight="1" x14ac:dyDescent="0.2">
      <c r="A410" s="250"/>
      <c r="B410" s="472" t="str">
        <f>SUMARNA_TABULKA!B22</f>
        <v>6. Výsledky orientované na občana/zákazníka</v>
      </c>
      <c r="C410" s="472"/>
      <c r="D410" s="472"/>
      <c r="E410" s="472"/>
      <c r="F410" s="472"/>
      <c r="G410" s="472"/>
      <c r="H410" s="472"/>
      <c r="I410" s="472"/>
      <c r="J410" s="472"/>
      <c r="K410" s="472"/>
      <c r="L410" s="472"/>
      <c r="M410" s="252"/>
    </row>
    <row r="411" spans="1:13" ht="14.25" customHeight="1" x14ac:dyDescent="0.2">
      <c r="A411" s="250"/>
      <c r="B411" s="472"/>
      <c r="C411" s="472"/>
      <c r="D411" s="472"/>
      <c r="E411" s="472"/>
      <c r="F411" s="472"/>
      <c r="G411" s="472"/>
      <c r="H411" s="472"/>
      <c r="I411" s="472"/>
      <c r="J411" s="472"/>
      <c r="K411" s="472"/>
      <c r="L411" s="472"/>
      <c r="M411" s="252"/>
    </row>
    <row r="412" spans="1:13" ht="14.25" customHeight="1" x14ac:dyDescent="0.2">
      <c r="A412" s="250"/>
      <c r="B412" s="473" t="s">
        <v>417</v>
      </c>
      <c r="C412" s="473"/>
      <c r="D412" s="473"/>
      <c r="E412" s="479" t="str">
        <f>VSEOBECNE!E26</f>
        <v>a.) Zamerajte sa na ukazovatele transparentnosti, prístupnosti a integrity.
b.) Zamerajte sa na využitie spolupráce so zainteresovanými stranami pri definícii  sledovaných ukazovateľov ako aj práci s nimi.
c.) Zamerajte sa na využitie digitalizácie a e-governmentu pri práci s výsledkami.</v>
      </c>
      <c r="F412" s="479"/>
      <c r="G412" s="479"/>
      <c r="H412" s="479"/>
      <c r="I412" s="479"/>
      <c r="J412" s="479"/>
      <c r="K412" s="479"/>
      <c r="L412" s="479"/>
      <c r="M412" s="252"/>
    </row>
    <row r="413" spans="1:13" ht="14.25" customHeight="1" x14ac:dyDescent="0.2">
      <c r="A413" s="250"/>
      <c r="B413" s="473"/>
      <c r="C413" s="473"/>
      <c r="D413" s="473"/>
      <c r="E413" s="479"/>
      <c r="F413" s="479"/>
      <c r="G413" s="479"/>
      <c r="H413" s="479"/>
      <c r="I413" s="479"/>
      <c r="J413" s="479"/>
      <c r="K413" s="479"/>
      <c r="L413" s="479"/>
      <c r="M413" s="252"/>
    </row>
    <row r="414" spans="1:13" ht="14.25" customHeight="1" x14ac:dyDescent="0.2">
      <c r="A414" s="250"/>
      <c r="B414" s="473"/>
      <c r="C414" s="473"/>
      <c r="D414" s="473"/>
      <c r="E414" s="479"/>
      <c r="F414" s="479"/>
      <c r="G414" s="479"/>
      <c r="H414" s="479"/>
      <c r="I414" s="479"/>
      <c r="J414" s="479"/>
      <c r="K414" s="479"/>
      <c r="L414" s="479"/>
      <c r="M414" s="252"/>
    </row>
    <row r="415" spans="1:13" ht="14.25" customHeight="1" x14ac:dyDescent="0.2">
      <c r="A415" s="250"/>
      <c r="B415" s="473"/>
      <c r="C415" s="473"/>
      <c r="D415" s="473"/>
      <c r="E415" s="479"/>
      <c r="F415" s="479"/>
      <c r="G415" s="479"/>
      <c r="H415" s="479"/>
      <c r="I415" s="479"/>
      <c r="J415" s="479"/>
      <c r="K415" s="479"/>
      <c r="L415" s="479"/>
      <c r="M415" s="252"/>
    </row>
    <row r="416" spans="1:13" ht="14.25" customHeight="1" x14ac:dyDescent="0.2">
      <c r="A416" s="250"/>
      <c r="B416" s="251"/>
      <c r="C416" s="251"/>
      <c r="D416" s="251"/>
      <c r="E416" s="251"/>
      <c r="F416" s="251"/>
      <c r="G416" s="251"/>
      <c r="H416" s="251"/>
      <c r="I416" s="251"/>
      <c r="J416" s="251"/>
      <c r="K416" s="251"/>
      <c r="L416" s="251"/>
      <c r="M416" s="252"/>
    </row>
    <row r="417" spans="1:13" ht="14.25" customHeight="1" x14ac:dyDescent="0.2">
      <c r="A417" s="250"/>
      <c r="B417" s="475" t="s">
        <v>418</v>
      </c>
      <c r="C417" s="476"/>
      <c r="D417" s="476"/>
      <c r="E417" s="477" t="s">
        <v>420</v>
      </c>
      <c r="F417" s="477"/>
      <c r="G417" s="477"/>
      <c r="H417" s="477"/>
      <c r="I417" s="477"/>
      <c r="J417" s="477" t="s">
        <v>419</v>
      </c>
      <c r="K417" s="477"/>
      <c r="L417" s="478"/>
      <c r="M417" s="318" t="s">
        <v>421</v>
      </c>
    </row>
    <row r="418" spans="1:13" ht="14.25" customHeight="1" x14ac:dyDescent="0.2">
      <c r="A418" s="250"/>
      <c r="B418" s="447">
        <f>SUMARNA_TABULKA!C22</f>
        <v>6.1</v>
      </c>
      <c r="C418" s="449" t="str">
        <f>SUMARNA_TABULKA!D22</f>
        <v>Meranie vnímania</v>
      </c>
      <c r="D418" s="450"/>
      <c r="E418" s="453">
        <f>SUMARNA_TABULKA!M22</f>
        <v>0</v>
      </c>
      <c r="F418" s="454"/>
      <c r="G418" s="454"/>
      <c r="H418" s="454"/>
      <c r="I418" s="455"/>
      <c r="J418" s="453" t="e">
        <f>SUMARNA_TABULKA!O22</f>
        <v>#N/A</v>
      </c>
      <c r="K418" s="454"/>
      <c r="L418" s="454"/>
      <c r="M418" s="459" t="e">
        <f>SUMARNA_TABULKA!N22</f>
        <v>#N/A</v>
      </c>
    </row>
    <row r="419" spans="1:13" ht="14.25" customHeight="1" x14ac:dyDescent="0.2">
      <c r="A419" s="250"/>
      <c r="B419" s="448"/>
      <c r="C419" s="451"/>
      <c r="D419" s="452"/>
      <c r="E419" s="456"/>
      <c r="F419" s="457"/>
      <c r="G419" s="457"/>
      <c r="H419" s="457"/>
      <c r="I419" s="458"/>
      <c r="J419" s="456"/>
      <c r="K419" s="457"/>
      <c r="L419" s="457"/>
      <c r="M419" s="459"/>
    </row>
    <row r="420" spans="1:13" ht="14.25" customHeight="1" x14ac:dyDescent="0.2">
      <c r="A420" s="250"/>
      <c r="B420" s="448"/>
      <c r="C420" s="451"/>
      <c r="D420" s="452"/>
      <c r="E420" s="456"/>
      <c r="F420" s="457"/>
      <c r="G420" s="457"/>
      <c r="H420" s="457"/>
      <c r="I420" s="458"/>
      <c r="J420" s="456"/>
      <c r="K420" s="457"/>
      <c r="L420" s="457"/>
      <c r="M420" s="459"/>
    </row>
    <row r="421" spans="1:13" ht="14.25" customHeight="1" x14ac:dyDescent="0.2">
      <c r="A421" s="250"/>
      <c r="B421" s="448"/>
      <c r="C421" s="451"/>
      <c r="D421" s="452"/>
      <c r="E421" s="456"/>
      <c r="F421" s="457"/>
      <c r="G421" s="457"/>
      <c r="H421" s="457"/>
      <c r="I421" s="458"/>
      <c r="J421" s="456"/>
      <c r="K421" s="457"/>
      <c r="L421" s="457"/>
      <c r="M421" s="459"/>
    </row>
    <row r="422" spans="1:13" ht="14.25" customHeight="1" x14ac:dyDescent="0.2">
      <c r="A422" s="250"/>
      <c r="B422" s="448"/>
      <c r="C422" s="451"/>
      <c r="D422" s="452"/>
      <c r="E422" s="456"/>
      <c r="F422" s="457"/>
      <c r="G422" s="457"/>
      <c r="H422" s="457"/>
      <c r="I422" s="458"/>
      <c r="J422" s="456"/>
      <c r="K422" s="457"/>
      <c r="L422" s="457"/>
      <c r="M422" s="459"/>
    </row>
    <row r="423" spans="1:13" ht="14.25" customHeight="1" x14ac:dyDescent="0.2">
      <c r="A423" s="250"/>
      <c r="B423" s="448"/>
      <c r="C423" s="451"/>
      <c r="D423" s="452"/>
      <c r="E423" s="456"/>
      <c r="F423" s="457"/>
      <c r="G423" s="457"/>
      <c r="H423" s="457"/>
      <c r="I423" s="458"/>
      <c r="J423" s="456"/>
      <c r="K423" s="457"/>
      <c r="L423" s="457"/>
      <c r="M423" s="459"/>
    </row>
    <row r="424" spans="1:13" ht="14.25" customHeight="1" x14ac:dyDescent="0.2">
      <c r="A424" s="250"/>
      <c r="B424" s="448"/>
      <c r="C424" s="451"/>
      <c r="D424" s="452"/>
      <c r="E424" s="456"/>
      <c r="F424" s="457"/>
      <c r="G424" s="457"/>
      <c r="H424" s="457"/>
      <c r="I424" s="458"/>
      <c r="J424" s="456"/>
      <c r="K424" s="457"/>
      <c r="L424" s="457"/>
      <c r="M424" s="459"/>
    </row>
    <row r="425" spans="1:13" ht="14.25" customHeight="1" x14ac:dyDescent="0.2">
      <c r="A425" s="250"/>
      <c r="B425" s="448"/>
      <c r="C425" s="451"/>
      <c r="D425" s="452"/>
      <c r="E425" s="456"/>
      <c r="F425" s="457"/>
      <c r="G425" s="457"/>
      <c r="H425" s="457"/>
      <c r="I425" s="458"/>
      <c r="J425" s="456"/>
      <c r="K425" s="457"/>
      <c r="L425" s="457"/>
      <c r="M425" s="459"/>
    </row>
    <row r="426" spans="1:13" ht="14.25" customHeight="1" x14ac:dyDescent="0.2">
      <c r="A426" s="250"/>
      <c r="B426" s="448"/>
      <c r="C426" s="451"/>
      <c r="D426" s="452"/>
      <c r="E426" s="456"/>
      <c r="F426" s="457"/>
      <c r="G426" s="457"/>
      <c r="H426" s="457"/>
      <c r="I426" s="458"/>
      <c r="J426" s="456"/>
      <c r="K426" s="457"/>
      <c r="L426" s="457"/>
      <c r="M426" s="459"/>
    </row>
    <row r="427" spans="1:13" ht="14.25" customHeight="1" x14ac:dyDescent="0.2">
      <c r="A427" s="250"/>
      <c r="B427" s="448"/>
      <c r="C427" s="451"/>
      <c r="D427" s="452"/>
      <c r="E427" s="456"/>
      <c r="F427" s="457"/>
      <c r="G427" s="457"/>
      <c r="H427" s="457"/>
      <c r="I427" s="458"/>
      <c r="J427" s="456"/>
      <c r="K427" s="457"/>
      <c r="L427" s="457"/>
      <c r="M427" s="459"/>
    </row>
    <row r="428" spans="1:13" ht="14.25" customHeight="1" x14ac:dyDescent="0.2">
      <c r="A428" s="250"/>
      <c r="B428" s="448"/>
      <c r="C428" s="451"/>
      <c r="D428" s="452"/>
      <c r="E428" s="456"/>
      <c r="F428" s="457"/>
      <c r="G428" s="457"/>
      <c r="H428" s="457"/>
      <c r="I428" s="458"/>
      <c r="J428" s="456"/>
      <c r="K428" s="457"/>
      <c r="L428" s="457"/>
      <c r="M428" s="459"/>
    </row>
    <row r="429" spans="1:13" ht="14.25" customHeight="1" x14ac:dyDescent="0.2">
      <c r="A429" s="250"/>
      <c r="B429" s="448"/>
      <c r="C429" s="451"/>
      <c r="D429" s="452"/>
      <c r="E429" s="456"/>
      <c r="F429" s="457"/>
      <c r="G429" s="457"/>
      <c r="H429" s="457"/>
      <c r="I429" s="458"/>
      <c r="J429" s="456"/>
      <c r="K429" s="457"/>
      <c r="L429" s="457"/>
      <c r="M429" s="459"/>
    </row>
    <row r="430" spans="1:13" ht="14.25" customHeight="1" x14ac:dyDescent="0.2">
      <c r="A430" s="250"/>
      <c r="B430" s="460">
        <f>SUMARNA_TABULKA!C23</f>
        <v>6.2</v>
      </c>
      <c r="C430" s="462" t="str">
        <f>SUMARNA_TABULKA!D23</f>
        <v>Meranie výkonnosti</v>
      </c>
      <c r="D430" s="463"/>
      <c r="E430" s="466">
        <f>SUMARNA_TABULKA!M23</f>
        <v>0</v>
      </c>
      <c r="F430" s="467"/>
      <c r="G430" s="467"/>
      <c r="H430" s="467"/>
      <c r="I430" s="468"/>
      <c r="J430" s="466" t="e">
        <f>SUMARNA_TABULKA!O23</f>
        <v>#N/A</v>
      </c>
      <c r="K430" s="467"/>
      <c r="L430" s="467"/>
      <c r="M430" s="459" t="e">
        <f>SUMARNA_TABULKA!N23</f>
        <v>#N/A</v>
      </c>
    </row>
    <row r="431" spans="1:13" ht="14.25" customHeight="1" x14ac:dyDescent="0.2">
      <c r="A431" s="250"/>
      <c r="B431" s="461"/>
      <c r="C431" s="464"/>
      <c r="D431" s="465"/>
      <c r="E431" s="469"/>
      <c r="F431" s="470"/>
      <c r="G431" s="470"/>
      <c r="H431" s="470"/>
      <c r="I431" s="471"/>
      <c r="J431" s="469"/>
      <c r="K431" s="470"/>
      <c r="L431" s="470"/>
      <c r="M431" s="459"/>
    </row>
    <row r="432" spans="1:13" ht="14.25" customHeight="1" x14ac:dyDescent="0.2">
      <c r="A432" s="250"/>
      <c r="B432" s="461"/>
      <c r="C432" s="464"/>
      <c r="D432" s="465"/>
      <c r="E432" s="469"/>
      <c r="F432" s="470"/>
      <c r="G432" s="470"/>
      <c r="H432" s="470"/>
      <c r="I432" s="471"/>
      <c r="J432" s="469"/>
      <c r="K432" s="470"/>
      <c r="L432" s="470"/>
      <c r="M432" s="459"/>
    </row>
    <row r="433" spans="1:13" ht="14.25" customHeight="1" x14ac:dyDescent="0.2">
      <c r="A433" s="250"/>
      <c r="B433" s="461"/>
      <c r="C433" s="464"/>
      <c r="D433" s="465"/>
      <c r="E433" s="469"/>
      <c r="F433" s="470"/>
      <c r="G433" s="470"/>
      <c r="H433" s="470"/>
      <c r="I433" s="471"/>
      <c r="J433" s="469"/>
      <c r="K433" s="470"/>
      <c r="L433" s="470"/>
      <c r="M433" s="459"/>
    </row>
    <row r="434" spans="1:13" ht="14.25" customHeight="1" x14ac:dyDescent="0.2">
      <c r="A434" s="250"/>
      <c r="B434" s="461"/>
      <c r="C434" s="464"/>
      <c r="D434" s="465"/>
      <c r="E434" s="469"/>
      <c r="F434" s="470"/>
      <c r="G434" s="470"/>
      <c r="H434" s="470"/>
      <c r="I434" s="471"/>
      <c r="J434" s="469"/>
      <c r="K434" s="470"/>
      <c r="L434" s="470"/>
      <c r="M434" s="459"/>
    </row>
    <row r="435" spans="1:13" ht="14.25" customHeight="1" x14ac:dyDescent="0.2">
      <c r="A435" s="250"/>
      <c r="B435" s="461"/>
      <c r="C435" s="464"/>
      <c r="D435" s="465"/>
      <c r="E435" s="469"/>
      <c r="F435" s="470"/>
      <c r="G435" s="470"/>
      <c r="H435" s="470"/>
      <c r="I435" s="471"/>
      <c r="J435" s="469"/>
      <c r="K435" s="470"/>
      <c r="L435" s="470"/>
      <c r="M435" s="459"/>
    </row>
    <row r="436" spans="1:13" ht="14.25" customHeight="1" x14ac:dyDescent="0.2">
      <c r="A436" s="250"/>
      <c r="B436" s="461"/>
      <c r="C436" s="464"/>
      <c r="D436" s="465"/>
      <c r="E436" s="469"/>
      <c r="F436" s="470"/>
      <c r="G436" s="470"/>
      <c r="H436" s="470"/>
      <c r="I436" s="471"/>
      <c r="J436" s="469"/>
      <c r="K436" s="470"/>
      <c r="L436" s="470"/>
      <c r="M436" s="459"/>
    </row>
    <row r="437" spans="1:13" ht="14.25" customHeight="1" x14ac:dyDescent="0.2">
      <c r="A437" s="250"/>
      <c r="B437" s="461"/>
      <c r="C437" s="464"/>
      <c r="D437" s="465"/>
      <c r="E437" s="469"/>
      <c r="F437" s="470"/>
      <c r="G437" s="470"/>
      <c r="H437" s="470"/>
      <c r="I437" s="471"/>
      <c r="J437" s="469"/>
      <c r="K437" s="470"/>
      <c r="L437" s="470"/>
      <c r="M437" s="459"/>
    </row>
    <row r="438" spans="1:13" ht="14.25" customHeight="1" x14ac:dyDescent="0.2">
      <c r="A438" s="250"/>
      <c r="B438" s="461"/>
      <c r="C438" s="464"/>
      <c r="D438" s="465"/>
      <c r="E438" s="469"/>
      <c r="F438" s="470"/>
      <c r="G438" s="470"/>
      <c r="H438" s="470"/>
      <c r="I438" s="471"/>
      <c r="J438" s="469"/>
      <c r="K438" s="470"/>
      <c r="L438" s="470"/>
      <c r="M438" s="459"/>
    </row>
    <row r="439" spans="1:13" ht="14.25" customHeight="1" x14ac:dyDescent="0.2">
      <c r="A439" s="250"/>
      <c r="B439" s="461"/>
      <c r="C439" s="464"/>
      <c r="D439" s="465"/>
      <c r="E439" s="469"/>
      <c r="F439" s="470"/>
      <c r="G439" s="470"/>
      <c r="H439" s="470"/>
      <c r="I439" s="471"/>
      <c r="J439" s="469"/>
      <c r="K439" s="470"/>
      <c r="L439" s="470"/>
      <c r="M439" s="459"/>
    </row>
    <row r="440" spans="1:13" ht="14.25" customHeight="1" x14ac:dyDescent="0.2">
      <c r="A440" s="250"/>
      <c r="B440" s="461"/>
      <c r="C440" s="464"/>
      <c r="D440" s="465"/>
      <c r="E440" s="469"/>
      <c r="F440" s="470"/>
      <c r="G440" s="470"/>
      <c r="H440" s="470"/>
      <c r="I440" s="471"/>
      <c r="J440" s="469"/>
      <c r="K440" s="470"/>
      <c r="L440" s="470"/>
      <c r="M440" s="459"/>
    </row>
    <row r="441" spans="1:13" ht="14.25" customHeight="1" x14ac:dyDescent="0.2">
      <c r="A441" s="250"/>
      <c r="B441" s="461"/>
      <c r="C441" s="464"/>
      <c r="D441" s="465"/>
      <c r="E441" s="469"/>
      <c r="F441" s="470"/>
      <c r="G441" s="470"/>
      <c r="H441" s="470"/>
      <c r="I441" s="471"/>
      <c r="J441" s="469"/>
      <c r="K441" s="470"/>
      <c r="L441" s="470"/>
      <c r="M441" s="459"/>
    </row>
    <row r="442" spans="1:13" ht="14.25" customHeight="1" x14ac:dyDescent="0.2">
      <c r="A442" s="253"/>
      <c r="B442" s="254"/>
      <c r="C442" s="254"/>
      <c r="D442" s="254"/>
      <c r="E442" s="254"/>
      <c r="F442" s="254"/>
      <c r="G442" s="254"/>
      <c r="H442" s="254"/>
      <c r="I442" s="254"/>
      <c r="J442" s="254"/>
      <c r="K442" s="254"/>
      <c r="L442" s="254"/>
      <c r="M442" s="255"/>
    </row>
    <row r="443" spans="1:13" ht="14.25" customHeight="1" x14ac:dyDescent="0.2">
      <c r="A443" s="247"/>
      <c r="B443" s="248"/>
      <c r="C443" s="248"/>
      <c r="D443" s="248"/>
      <c r="E443" s="248"/>
      <c r="F443" s="248"/>
      <c r="G443" s="248"/>
      <c r="H443" s="248"/>
      <c r="I443" s="248"/>
      <c r="J443" s="248"/>
      <c r="K443" s="248"/>
      <c r="L443" s="248"/>
      <c r="M443" s="249"/>
    </row>
    <row r="444" spans="1:13" ht="14.25" customHeight="1" x14ac:dyDescent="0.2">
      <c r="A444" s="250"/>
      <c r="B444" s="472" t="str">
        <f>SUMARNA_TABULKA!B24</f>
        <v>7. Výsledky vo vzťahu k zamestnancom</v>
      </c>
      <c r="C444" s="472"/>
      <c r="D444" s="472"/>
      <c r="E444" s="472"/>
      <c r="F444" s="472"/>
      <c r="G444" s="472"/>
      <c r="H444" s="472"/>
      <c r="I444" s="472"/>
      <c r="J444" s="472"/>
      <c r="K444" s="472"/>
      <c r="L444" s="472"/>
      <c r="M444" s="252"/>
    </row>
    <row r="445" spans="1:13" ht="14.25" customHeight="1" x14ac:dyDescent="0.2">
      <c r="A445" s="250"/>
      <c r="B445" s="472"/>
      <c r="C445" s="472"/>
      <c r="D445" s="472"/>
      <c r="E445" s="472"/>
      <c r="F445" s="472"/>
      <c r="G445" s="472"/>
      <c r="H445" s="472"/>
      <c r="I445" s="472"/>
      <c r="J445" s="472"/>
      <c r="K445" s="472"/>
      <c r="L445" s="472"/>
      <c r="M445" s="252"/>
    </row>
    <row r="446" spans="1:13" ht="14.25" customHeight="1" x14ac:dyDescent="0.2">
      <c r="A446" s="250"/>
      <c r="B446" s="473" t="s">
        <v>417</v>
      </c>
      <c r="C446" s="473"/>
      <c r="D446" s="473"/>
      <c r="E446" s="479" t="str">
        <f>VSEOBECNE!E28</f>
        <v>a.) Zamerajte sa na využívanie digitálnych zručností a IT technológií zamestnancami.
b.) Podporujte povedomie o systémoch manažérstva vo forme príkladov vodcovstva pri ich využívaní.
c.) Stavajte na úlohe každého zamestnanca pre organizáciu, jej rozvoj a plnenie cieľov.
d.) Zamerajte sa na tvorbu vhodných pracovných podmienok potrebných pre dosahovanie cieľov organizácie.
e.) Podporte programy rozvoja zamestnancov a zvyšovania ich kvalifikácie s dôrazom na budúce potreby organizácie.</v>
      </c>
      <c r="F446" s="479"/>
      <c r="G446" s="479"/>
      <c r="H446" s="479"/>
      <c r="I446" s="479"/>
      <c r="J446" s="479"/>
      <c r="K446" s="479"/>
      <c r="L446" s="479"/>
      <c r="M446" s="252"/>
    </row>
    <row r="447" spans="1:13" ht="14.25" customHeight="1" x14ac:dyDescent="0.2">
      <c r="A447" s="250"/>
      <c r="B447" s="473"/>
      <c r="C447" s="473"/>
      <c r="D447" s="473"/>
      <c r="E447" s="479"/>
      <c r="F447" s="479"/>
      <c r="G447" s="479"/>
      <c r="H447" s="479"/>
      <c r="I447" s="479"/>
      <c r="J447" s="479"/>
      <c r="K447" s="479"/>
      <c r="L447" s="479"/>
      <c r="M447" s="252"/>
    </row>
    <row r="448" spans="1:13" ht="14.25" customHeight="1" x14ac:dyDescent="0.2">
      <c r="A448" s="250"/>
      <c r="B448" s="473"/>
      <c r="C448" s="473"/>
      <c r="D448" s="473"/>
      <c r="E448" s="479"/>
      <c r="F448" s="479"/>
      <c r="G448" s="479"/>
      <c r="H448" s="479"/>
      <c r="I448" s="479"/>
      <c r="J448" s="479"/>
      <c r="K448" s="479"/>
      <c r="L448" s="479"/>
      <c r="M448" s="252"/>
    </row>
    <row r="449" spans="1:13" ht="14.25" customHeight="1" x14ac:dyDescent="0.2">
      <c r="A449" s="250"/>
      <c r="B449" s="473"/>
      <c r="C449" s="473"/>
      <c r="D449" s="473"/>
      <c r="E449" s="479"/>
      <c r="F449" s="479"/>
      <c r="G449" s="479"/>
      <c r="H449" s="479"/>
      <c r="I449" s="479"/>
      <c r="J449" s="479"/>
      <c r="K449" s="479"/>
      <c r="L449" s="479"/>
      <c r="M449" s="252"/>
    </row>
    <row r="450" spans="1:13" ht="14.25" customHeight="1" x14ac:dyDescent="0.2">
      <c r="A450" s="250"/>
      <c r="B450" s="251"/>
      <c r="C450" s="251"/>
      <c r="D450" s="251"/>
      <c r="E450" s="251"/>
      <c r="F450" s="251"/>
      <c r="G450" s="251"/>
      <c r="H450" s="251"/>
      <c r="I450" s="251"/>
      <c r="J450" s="251"/>
      <c r="K450" s="251"/>
      <c r="L450" s="251"/>
      <c r="M450" s="252"/>
    </row>
    <row r="451" spans="1:13" ht="14.25" customHeight="1" x14ac:dyDescent="0.2">
      <c r="A451" s="250"/>
      <c r="B451" s="475" t="s">
        <v>418</v>
      </c>
      <c r="C451" s="476"/>
      <c r="D451" s="476"/>
      <c r="E451" s="477" t="s">
        <v>420</v>
      </c>
      <c r="F451" s="477"/>
      <c r="G451" s="477"/>
      <c r="H451" s="477"/>
      <c r="I451" s="477"/>
      <c r="J451" s="477" t="s">
        <v>419</v>
      </c>
      <c r="K451" s="477"/>
      <c r="L451" s="478"/>
      <c r="M451" s="318" t="s">
        <v>421</v>
      </c>
    </row>
    <row r="452" spans="1:13" ht="14.25" customHeight="1" x14ac:dyDescent="0.2">
      <c r="A452" s="250"/>
      <c r="B452" s="447">
        <f>SUMARNA_TABULKA!C24</f>
        <v>7.1</v>
      </c>
      <c r="C452" s="449" t="str">
        <f>SUMARNA_TABULKA!D24</f>
        <v>Meranie vnímania</v>
      </c>
      <c r="D452" s="450"/>
      <c r="E452" s="453">
        <f>SUMARNA_TABULKA!M24</f>
        <v>0</v>
      </c>
      <c r="F452" s="454"/>
      <c r="G452" s="454"/>
      <c r="H452" s="454"/>
      <c r="I452" s="455"/>
      <c r="J452" s="453" t="e">
        <f>SUMARNA_TABULKA!O24</f>
        <v>#N/A</v>
      </c>
      <c r="K452" s="454"/>
      <c r="L452" s="454"/>
      <c r="M452" s="459" t="e">
        <f>SUMARNA_TABULKA!N24</f>
        <v>#N/A</v>
      </c>
    </row>
    <row r="453" spans="1:13" ht="14.25" customHeight="1" x14ac:dyDescent="0.2">
      <c r="A453" s="250"/>
      <c r="B453" s="448"/>
      <c r="C453" s="451"/>
      <c r="D453" s="452"/>
      <c r="E453" s="456"/>
      <c r="F453" s="457"/>
      <c r="G453" s="457"/>
      <c r="H453" s="457"/>
      <c r="I453" s="458"/>
      <c r="J453" s="456"/>
      <c r="K453" s="457"/>
      <c r="L453" s="457"/>
      <c r="M453" s="459"/>
    </row>
    <row r="454" spans="1:13" ht="14.25" customHeight="1" x14ac:dyDescent="0.2">
      <c r="A454" s="250"/>
      <c r="B454" s="448"/>
      <c r="C454" s="451"/>
      <c r="D454" s="452"/>
      <c r="E454" s="456"/>
      <c r="F454" s="457"/>
      <c r="G454" s="457"/>
      <c r="H454" s="457"/>
      <c r="I454" s="458"/>
      <c r="J454" s="456"/>
      <c r="K454" s="457"/>
      <c r="L454" s="457"/>
      <c r="M454" s="459"/>
    </row>
    <row r="455" spans="1:13" ht="14.25" customHeight="1" x14ac:dyDescent="0.2">
      <c r="A455" s="250"/>
      <c r="B455" s="448"/>
      <c r="C455" s="451"/>
      <c r="D455" s="452"/>
      <c r="E455" s="456"/>
      <c r="F455" s="457"/>
      <c r="G455" s="457"/>
      <c r="H455" s="457"/>
      <c r="I455" s="458"/>
      <c r="J455" s="456"/>
      <c r="K455" s="457"/>
      <c r="L455" s="457"/>
      <c r="M455" s="459"/>
    </row>
    <row r="456" spans="1:13" ht="14.25" customHeight="1" x14ac:dyDescent="0.2">
      <c r="A456" s="250"/>
      <c r="B456" s="448"/>
      <c r="C456" s="451"/>
      <c r="D456" s="452"/>
      <c r="E456" s="456"/>
      <c r="F456" s="457"/>
      <c r="G456" s="457"/>
      <c r="H456" s="457"/>
      <c r="I456" s="458"/>
      <c r="J456" s="456"/>
      <c r="K456" s="457"/>
      <c r="L456" s="457"/>
      <c r="M456" s="459"/>
    </row>
    <row r="457" spans="1:13" ht="14.25" customHeight="1" x14ac:dyDescent="0.2">
      <c r="A457" s="250"/>
      <c r="B457" s="448"/>
      <c r="C457" s="451"/>
      <c r="D457" s="452"/>
      <c r="E457" s="456"/>
      <c r="F457" s="457"/>
      <c r="G457" s="457"/>
      <c r="H457" s="457"/>
      <c r="I457" s="458"/>
      <c r="J457" s="456"/>
      <c r="K457" s="457"/>
      <c r="L457" s="457"/>
      <c r="M457" s="459"/>
    </row>
    <row r="458" spans="1:13" ht="14.25" customHeight="1" x14ac:dyDescent="0.2">
      <c r="A458" s="250"/>
      <c r="B458" s="448"/>
      <c r="C458" s="451"/>
      <c r="D458" s="452"/>
      <c r="E458" s="456"/>
      <c r="F458" s="457"/>
      <c r="G458" s="457"/>
      <c r="H458" s="457"/>
      <c r="I458" s="458"/>
      <c r="J458" s="456"/>
      <c r="K458" s="457"/>
      <c r="L458" s="457"/>
      <c r="M458" s="459"/>
    </row>
    <row r="459" spans="1:13" ht="14.25" customHeight="1" x14ac:dyDescent="0.2">
      <c r="A459" s="250"/>
      <c r="B459" s="448"/>
      <c r="C459" s="451"/>
      <c r="D459" s="452"/>
      <c r="E459" s="456"/>
      <c r="F459" s="457"/>
      <c r="G459" s="457"/>
      <c r="H459" s="457"/>
      <c r="I459" s="458"/>
      <c r="J459" s="456"/>
      <c r="K459" s="457"/>
      <c r="L459" s="457"/>
      <c r="M459" s="459"/>
    </row>
    <row r="460" spans="1:13" ht="14.25" customHeight="1" x14ac:dyDescent="0.2">
      <c r="A460" s="250"/>
      <c r="B460" s="448"/>
      <c r="C460" s="451"/>
      <c r="D460" s="452"/>
      <c r="E460" s="456"/>
      <c r="F460" s="457"/>
      <c r="G460" s="457"/>
      <c r="H460" s="457"/>
      <c r="I460" s="458"/>
      <c r="J460" s="456"/>
      <c r="K460" s="457"/>
      <c r="L460" s="457"/>
      <c r="M460" s="459"/>
    </row>
    <row r="461" spans="1:13" ht="14.25" customHeight="1" x14ac:dyDescent="0.2">
      <c r="A461" s="250"/>
      <c r="B461" s="448"/>
      <c r="C461" s="451"/>
      <c r="D461" s="452"/>
      <c r="E461" s="456"/>
      <c r="F461" s="457"/>
      <c r="G461" s="457"/>
      <c r="H461" s="457"/>
      <c r="I461" s="458"/>
      <c r="J461" s="456"/>
      <c r="K461" s="457"/>
      <c r="L461" s="457"/>
      <c r="M461" s="459"/>
    </row>
    <row r="462" spans="1:13" ht="14.25" customHeight="1" x14ac:dyDescent="0.2">
      <c r="A462" s="250"/>
      <c r="B462" s="448"/>
      <c r="C462" s="451"/>
      <c r="D462" s="452"/>
      <c r="E462" s="456"/>
      <c r="F462" s="457"/>
      <c r="G462" s="457"/>
      <c r="H462" s="457"/>
      <c r="I462" s="458"/>
      <c r="J462" s="456"/>
      <c r="K462" s="457"/>
      <c r="L462" s="457"/>
      <c r="M462" s="459"/>
    </row>
    <row r="463" spans="1:13" ht="14.25" customHeight="1" x14ac:dyDescent="0.2">
      <c r="A463" s="250"/>
      <c r="B463" s="448"/>
      <c r="C463" s="451"/>
      <c r="D463" s="452"/>
      <c r="E463" s="456"/>
      <c r="F463" s="457"/>
      <c r="G463" s="457"/>
      <c r="H463" s="457"/>
      <c r="I463" s="458"/>
      <c r="J463" s="456"/>
      <c r="K463" s="457"/>
      <c r="L463" s="457"/>
      <c r="M463" s="459"/>
    </row>
    <row r="464" spans="1:13" ht="14.25" customHeight="1" x14ac:dyDescent="0.2">
      <c r="A464" s="250"/>
      <c r="B464" s="460">
        <f>SUMARNA_TABULKA!C25</f>
        <v>7.2</v>
      </c>
      <c r="C464" s="462" t="str">
        <f>SUMARNA_TABULKA!D25</f>
        <v>Meranie výkonnosti</v>
      </c>
      <c r="D464" s="463"/>
      <c r="E464" s="466">
        <f>SUMARNA_TABULKA!M25</f>
        <v>0</v>
      </c>
      <c r="F464" s="467"/>
      <c r="G464" s="467"/>
      <c r="H464" s="467"/>
      <c r="I464" s="468"/>
      <c r="J464" s="466" t="e">
        <f>SUMARNA_TABULKA!O25</f>
        <v>#N/A</v>
      </c>
      <c r="K464" s="467"/>
      <c r="L464" s="467"/>
      <c r="M464" s="459" t="e">
        <f>SUMARNA_TABULKA!N25</f>
        <v>#N/A</v>
      </c>
    </row>
    <row r="465" spans="1:13" ht="14.25" customHeight="1" x14ac:dyDescent="0.2">
      <c r="A465" s="250"/>
      <c r="B465" s="461"/>
      <c r="C465" s="464"/>
      <c r="D465" s="465"/>
      <c r="E465" s="469"/>
      <c r="F465" s="470"/>
      <c r="G465" s="470"/>
      <c r="H465" s="470"/>
      <c r="I465" s="471"/>
      <c r="J465" s="469"/>
      <c r="K465" s="470"/>
      <c r="L465" s="470"/>
      <c r="M465" s="459"/>
    </row>
    <row r="466" spans="1:13" ht="14.25" customHeight="1" x14ac:dyDescent="0.2">
      <c r="A466" s="250"/>
      <c r="B466" s="461"/>
      <c r="C466" s="464"/>
      <c r="D466" s="465"/>
      <c r="E466" s="469"/>
      <c r="F466" s="470"/>
      <c r="G466" s="470"/>
      <c r="H466" s="470"/>
      <c r="I466" s="471"/>
      <c r="J466" s="469"/>
      <c r="K466" s="470"/>
      <c r="L466" s="470"/>
      <c r="M466" s="459"/>
    </row>
    <row r="467" spans="1:13" ht="14.25" customHeight="1" x14ac:dyDescent="0.2">
      <c r="A467" s="250"/>
      <c r="B467" s="461"/>
      <c r="C467" s="464"/>
      <c r="D467" s="465"/>
      <c r="E467" s="469"/>
      <c r="F467" s="470"/>
      <c r="G467" s="470"/>
      <c r="H467" s="470"/>
      <c r="I467" s="471"/>
      <c r="J467" s="469"/>
      <c r="K467" s="470"/>
      <c r="L467" s="470"/>
      <c r="M467" s="459"/>
    </row>
    <row r="468" spans="1:13" ht="14.25" customHeight="1" x14ac:dyDescent="0.2">
      <c r="A468" s="250"/>
      <c r="B468" s="461"/>
      <c r="C468" s="464"/>
      <c r="D468" s="465"/>
      <c r="E468" s="469"/>
      <c r="F468" s="470"/>
      <c r="G468" s="470"/>
      <c r="H468" s="470"/>
      <c r="I468" s="471"/>
      <c r="J468" s="469"/>
      <c r="K468" s="470"/>
      <c r="L468" s="470"/>
      <c r="M468" s="459"/>
    </row>
    <row r="469" spans="1:13" ht="14.25" customHeight="1" x14ac:dyDescent="0.2">
      <c r="A469" s="250"/>
      <c r="B469" s="461"/>
      <c r="C469" s="464"/>
      <c r="D469" s="465"/>
      <c r="E469" s="469"/>
      <c r="F469" s="470"/>
      <c r="G469" s="470"/>
      <c r="H469" s="470"/>
      <c r="I469" s="471"/>
      <c r="J469" s="469"/>
      <c r="K469" s="470"/>
      <c r="L469" s="470"/>
      <c r="M469" s="459"/>
    </row>
    <row r="470" spans="1:13" ht="14.25" customHeight="1" x14ac:dyDescent="0.2">
      <c r="A470" s="250"/>
      <c r="B470" s="461"/>
      <c r="C470" s="464"/>
      <c r="D470" s="465"/>
      <c r="E470" s="469"/>
      <c r="F470" s="470"/>
      <c r="G470" s="470"/>
      <c r="H470" s="470"/>
      <c r="I470" s="471"/>
      <c r="J470" s="469"/>
      <c r="K470" s="470"/>
      <c r="L470" s="470"/>
      <c r="M470" s="459"/>
    </row>
    <row r="471" spans="1:13" ht="14.25" customHeight="1" x14ac:dyDescent="0.2">
      <c r="A471" s="250"/>
      <c r="B471" s="461"/>
      <c r="C471" s="464"/>
      <c r="D471" s="465"/>
      <c r="E471" s="469"/>
      <c r="F471" s="470"/>
      <c r="G471" s="470"/>
      <c r="H471" s="470"/>
      <c r="I471" s="471"/>
      <c r="J471" s="469"/>
      <c r="K471" s="470"/>
      <c r="L471" s="470"/>
      <c r="M471" s="459"/>
    </row>
    <row r="472" spans="1:13" ht="14.25" customHeight="1" x14ac:dyDescent="0.2">
      <c r="A472" s="250"/>
      <c r="B472" s="461"/>
      <c r="C472" s="464"/>
      <c r="D472" s="465"/>
      <c r="E472" s="469"/>
      <c r="F472" s="470"/>
      <c r="G472" s="470"/>
      <c r="H472" s="470"/>
      <c r="I472" s="471"/>
      <c r="J472" s="469"/>
      <c r="K472" s="470"/>
      <c r="L472" s="470"/>
      <c r="M472" s="459"/>
    </row>
    <row r="473" spans="1:13" ht="14.25" customHeight="1" x14ac:dyDescent="0.2">
      <c r="A473" s="250"/>
      <c r="B473" s="461"/>
      <c r="C473" s="464"/>
      <c r="D473" s="465"/>
      <c r="E473" s="469"/>
      <c r="F473" s="470"/>
      <c r="G473" s="470"/>
      <c r="H473" s="470"/>
      <c r="I473" s="471"/>
      <c r="J473" s="469"/>
      <c r="K473" s="470"/>
      <c r="L473" s="470"/>
      <c r="M473" s="459"/>
    </row>
    <row r="474" spans="1:13" ht="14.25" customHeight="1" x14ac:dyDescent="0.2">
      <c r="A474" s="250"/>
      <c r="B474" s="461"/>
      <c r="C474" s="464"/>
      <c r="D474" s="465"/>
      <c r="E474" s="469"/>
      <c r="F474" s="470"/>
      <c r="G474" s="470"/>
      <c r="H474" s="470"/>
      <c r="I474" s="471"/>
      <c r="J474" s="469"/>
      <c r="K474" s="470"/>
      <c r="L474" s="470"/>
      <c r="M474" s="459"/>
    </row>
    <row r="475" spans="1:13" ht="14.25" customHeight="1" x14ac:dyDescent="0.2">
      <c r="A475" s="250"/>
      <c r="B475" s="461"/>
      <c r="C475" s="464"/>
      <c r="D475" s="465"/>
      <c r="E475" s="469"/>
      <c r="F475" s="470"/>
      <c r="G475" s="470"/>
      <c r="H475" s="470"/>
      <c r="I475" s="471"/>
      <c r="J475" s="469"/>
      <c r="K475" s="470"/>
      <c r="L475" s="470"/>
      <c r="M475" s="459"/>
    </row>
    <row r="476" spans="1:13" ht="14.25" customHeight="1" x14ac:dyDescent="0.2">
      <c r="A476" s="253"/>
      <c r="B476" s="254"/>
      <c r="C476" s="254"/>
      <c r="D476" s="254"/>
      <c r="E476" s="254"/>
      <c r="F476" s="254"/>
      <c r="G476" s="254"/>
      <c r="H476" s="254"/>
      <c r="I476" s="254"/>
      <c r="J476" s="254"/>
      <c r="K476" s="254"/>
      <c r="L476" s="254"/>
      <c r="M476" s="255"/>
    </row>
    <row r="477" spans="1:13" ht="14.25" customHeight="1" x14ac:dyDescent="0.2">
      <c r="A477" s="247"/>
      <c r="B477" s="248"/>
      <c r="C477" s="248"/>
      <c r="D477" s="248"/>
      <c r="E477" s="248"/>
      <c r="F477" s="248"/>
      <c r="G477" s="248"/>
      <c r="H477" s="248"/>
      <c r="I477" s="248"/>
      <c r="J477" s="248"/>
      <c r="K477" s="248"/>
      <c r="L477" s="248"/>
      <c r="M477" s="249"/>
    </row>
    <row r="478" spans="1:13" ht="14.25" customHeight="1" x14ac:dyDescent="0.2">
      <c r="A478" s="250"/>
      <c r="B478" s="472" t="str">
        <f>SUMARNA_TABULKA!B26</f>
        <v>8. Výsledky vo vzťahu k spoločenskej zodpovednosti</v>
      </c>
      <c r="C478" s="472"/>
      <c r="D478" s="472"/>
      <c r="E478" s="472"/>
      <c r="F478" s="472"/>
      <c r="G478" s="472"/>
      <c r="H478" s="472"/>
      <c r="I478" s="472"/>
      <c r="J478" s="472"/>
      <c r="K478" s="472"/>
      <c r="L478" s="472"/>
      <c r="M478" s="252"/>
    </row>
    <row r="479" spans="1:13" ht="14.25" customHeight="1" x14ac:dyDescent="0.2">
      <c r="A479" s="250"/>
      <c r="B479" s="472"/>
      <c r="C479" s="472"/>
      <c r="D479" s="472"/>
      <c r="E479" s="472"/>
      <c r="F479" s="472"/>
      <c r="G479" s="472"/>
      <c r="H479" s="472"/>
      <c r="I479" s="472"/>
      <c r="J479" s="472"/>
      <c r="K479" s="472"/>
      <c r="L479" s="472"/>
      <c r="M479" s="252"/>
    </row>
    <row r="480" spans="1:13" ht="14.25" customHeight="1" x14ac:dyDescent="0.2">
      <c r="A480" s="250"/>
      <c r="B480" s="473" t="s">
        <v>417</v>
      </c>
      <c r="C480" s="473"/>
      <c r="D480" s="473"/>
      <c r="E480" s="479" t="str">
        <f>VSEOBECNE!E30</f>
        <v>a.) Zamerajte sa na aktivity a následne sledujte ukazovatele charakterizujúce tzv. kvalitu života vo forme indikátorov ovplyvniteľných organizáciou - napr. v oblasti vplyvu na životné prostredie, klimatické zmeny, etiku, bezúhonnosť, demokratické hodnoty, otvorenosť a transparentnosť a pod.
b.) Zamerajte sa na identifikáciu oblastí nevyhnutných pre zachovanie kvality produktov a služieb napomáhajúcich verejnému prospechu.</v>
      </c>
      <c r="F480" s="479"/>
      <c r="G480" s="479"/>
      <c r="H480" s="479"/>
      <c r="I480" s="479"/>
      <c r="J480" s="479"/>
      <c r="K480" s="479"/>
      <c r="L480" s="479"/>
      <c r="M480" s="252"/>
    </row>
    <row r="481" spans="1:13" ht="14.25" customHeight="1" x14ac:dyDescent="0.2">
      <c r="A481" s="250"/>
      <c r="B481" s="473"/>
      <c r="C481" s="473"/>
      <c r="D481" s="473"/>
      <c r="E481" s="479"/>
      <c r="F481" s="479"/>
      <c r="G481" s="479"/>
      <c r="H481" s="479"/>
      <c r="I481" s="479"/>
      <c r="J481" s="479"/>
      <c r="K481" s="479"/>
      <c r="L481" s="479"/>
      <c r="M481" s="252"/>
    </row>
    <row r="482" spans="1:13" ht="14.25" customHeight="1" x14ac:dyDescent="0.2">
      <c r="A482" s="250"/>
      <c r="B482" s="473"/>
      <c r="C482" s="473"/>
      <c r="D482" s="473"/>
      <c r="E482" s="479"/>
      <c r="F482" s="479"/>
      <c r="G482" s="479"/>
      <c r="H482" s="479"/>
      <c r="I482" s="479"/>
      <c r="J482" s="479"/>
      <c r="K482" s="479"/>
      <c r="L482" s="479"/>
      <c r="M482" s="252"/>
    </row>
    <row r="483" spans="1:13" ht="14.25" customHeight="1" x14ac:dyDescent="0.2">
      <c r="A483" s="250"/>
      <c r="B483" s="473"/>
      <c r="C483" s="473"/>
      <c r="D483" s="473"/>
      <c r="E483" s="479"/>
      <c r="F483" s="479"/>
      <c r="G483" s="479"/>
      <c r="H483" s="479"/>
      <c r="I483" s="479"/>
      <c r="J483" s="479"/>
      <c r="K483" s="479"/>
      <c r="L483" s="479"/>
      <c r="M483" s="252"/>
    </row>
    <row r="484" spans="1:13" ht="14.25" customHeight="1" x14ac:dyDescent="0.2">
      <c r="A484" s="250"/>
      <c r="B484" s="251"/>
      <c r="C484" s="251"/>
      <c r="D484" s="251"/>
      <c r="E484" s="251"/>
      <c r="F484" s="251"/>
      <c r="G484" s="251"/>
      <c r="H484" s="251"/>
      <c r="I484" s="251"/>
      <c r="J484" s="251"/>
      <c r="K484" s="251"/>
      <c r="L484" s="251"/>
      <c r="M484" s="252"/>
    </row>
    <row r="485" spans="1:13" ht="14.25" customHeight="1" x14ac:dyDescent="0.2">
      <c r="A485" s="250"/>
      <c r="B485" s="475" t="s">
        <v>418</v>
      </c>
      <c r="C485" s="476"/>
      <c r="D485" s="476"/>
      <c r="E485" s="477" t="s">
        <v>420</v>
      </c>
      <c r="F485" s="477"/>
      <c r="G485" s="477"/>
      <c r="H485" s="477"/>
      <c r="I485" s="477"/>
      <c r="J485" s="477" t="s">
        <v>419</v>
      </c>
      <c r="K485" s="477"/>
      <c r="L485" s="478"/>
      <c r="M485" s="318" t="s">
        <v>421</v>
      </c>
    </row>
    <row r="486" spans="1:13" ht="14.25" customHeight="1" x14ac:dyDescent="0.2">
      <c r="A486" s="250"/>
      <c r="B486" s="447">
        <f>SUMARNA_TABULKA!C26</f>
        <v>8.1</v>
      </c>
      <c r="C486" s="449" t="str">
        <f>SUMARNA_TABULKA!D26</f>
        <v>Meranie vnímania</v>
      </c>
      <c r="D486" s="450"/>
      <c r="E486" s="453">
        <f>SUMARNA_TABULKA!M26</f>
        <v>0</v>
      </c>
      <c r="F486" s="454"/>
      <c r="G486" s="454"/>
      <c r="H486" s="454"/>
      <c r="I486" s="455"/>
      <c r="J486" s="453" t="e">
        <f>SUMARNA_TABULKA!O26</f>
        <v>#N/A</v>
      </c>
      <c r="K486" s="454"/>
      <c r="L486" s="454"/>
      <c r="M486" s="459" t="e">
        <f>SUMARNA_TABULKA!N26</f>
        <v>#N/A</v>
      </c>
    </row>
    <row r="487" spans="1:13" ht="14.25" customHeight="1" x14ac:dyDescent="0.2">
      <c r="A487" s="250"/>
      <c r="B487" s="448"/>
      <c r="C487" s="451"/>
      <c r="D487" s="452"/>
      <c r="E487" s="456"/>
      <c r="F487" s="457"/>
      <c r="G487" s="457"/>
      <c r="H487" s="457"/>
      <c r="I487" s="458"/>
      <c r="J487" s="456"/>
      <c r="K487" s="457"/>
      <c r="L487" s="457"/>
      <c r="M487" s="459"/>
    </row>
    <row r="488" spans="1:13" ht="14.25" customHeight="1" x14ac:dyDescent="0.2">
      <c r="A488" s="250"/>
      <c r="B488" s="448"/>
      <c r="C488" s="451"/>
      <c r="D488" s="452"/>
      <c r="E488" s="456"/>
      <c r="F488" s="457"/>
      <c r="G488" s="457"/>
      <c r="H488" s="457"/>
      <c r="I488" s="458"/>
      <c r="J488" s="456"/>
      <c r="K488" s="457"/>
      <c r="L488" s="457"/>
      <c r="M488" s="459"/>
    </row>
    <row r="489" spans="1:13" ht="14.25" customHeight="1" x14ac:dyDescent="0.2">
      <c r="A489" s="250"/>
      <c r="B489" s="448"/>
      <c r="C489" s="451"/>
      <c r="D489" s="452"/>
      <c r="E489" s="456"/>
      <c r="F489" s="457"/>
      <c r="G489" s="457"/>
      <c r="H489" s="457"/>
      <c r="I489" s="458"/>
      <c r="J489" s="456"/>
      <c r="K489" s="457"/>
      <c r="L489" s="457"/>
      <c r="M489" s="459"/>
    </row>
    <row r="490" spans="1:13" ht="14.25" customHeight="1" x14ac:dyDescent="0.2">
      <c r="A490" s="250"/>
      <c r="B490" s="448"/>
      <c r="C490" s="451"/>
      <c r="D490" s="452"/>
      <c r="E490" s="456"/>
      <c r="F490" s="457"/>
      <c r="G490" s="457"/>
      <c r="H490" s="457"/>
      <c r="I490" s="458"/>
      <c r="J490" s="456"/>
      <c r="K490" s="457"/>
      <c r="L490" s="457"/>
      <c r="M490" s="459"/>
    </row>
    <row r="491" spans="1:13" ht="14.25" customHeight="1" x14ac:dyDescent="0.2">
      <c r="A491" s="250"/>
      <c r="B491" s="448"/>
      <c r="C491" s="451"/>
      <c r="D491" s="452"/>
      <c r="E491" s="456"/>
      <c r="F491" s="457"/>
      <c r="G491" s="457"/>
      <c r="H491" s="457"/>
      <c r="I491" s="458"/>
      <c r="J491" s="456"/>
      <c r="K491" s="457"/>
      <c r="L491" s="457"/>
      <c r="M491" s="459"/>
    </row>
    <row r="492" spans="1:13" ht="14.25" customHeight="1" x14ac:dyDescent="0.2">
      <c r="A492" s="250"/>
      <c r="B492" s="448"/>
      <c r="C492" s="451"/>
      <c r="D492" s="452"/>
      <c r="E492" s="456"/>
      <c r="F492" s="457"/>
      <c r="G492" s="457"/>
      <c r="H492" s="457"/>
      <c r="I492" s="458"/>
      <c r="J492" s="456"/>
      <c r="K492" s="457"/>
      <c r="L492" s="457"/>
      <c r="M492" s="459"/>
    </row>
    <row r="493" spans="1:13" ht="14.25" customHeight="1" x14ac:dyDescent="0.2">
      <c r="A493" s="250"/>
      <c r="B493" s="448"/>
      <c r="C493" s="451"/>
      <c r="D493" s="452"/>
      <c r="E493" s="456"/>
      <c r="F493" s="457"/>
      <c r="G493" s="457"/>
      <c r="H493" s="457"/>
      <c r="I493" s="458"/>
      <c r="J493" s="456"/>
      <c r="K493" s="457"/>
      <c r="L493" s="457"/>
      <c r="M493" s="459"/>
    </row>
    <row r="494" spans="1:13" ht="14.25" customHeight="1" x14ac:dyDescent="0.2">
      <c r="A494" s="250"/>
      <c r="B494" s="448"/>
      <c r="C494" s="451"/>
      <c r="D494" s="452"/>
      <c r="E494" s="456"/>
      <c r="F494" s="457"/>
      <c r="G494" s="457"/>
      <c r="H494" s="457"/>
      <c r="I494" s="458"/>
      <c r="J494" s="456"/>
      <c r="K494" s="457"/>
      <c r="L494" s="457"/>
      <c r="M494" s="459"/>
    </row>
    <row r="495" spans="1:13" ht="14.25" customHeight="1" x14ac:dyDescent="0.2">
      <c r="A495" s="250"/>
      <c r="B495" s="448"/>
      <c r="C495" s="451"/>
      <c r="D495" s="452"/>
      <c r="E495" s="456"/>
      <c r="F495" s="457"/>
      <c r="G495" s="457"/>
      <c r="H495" s="457"/>
      <c r="I495" s="458"/>
      <c r="J495" s="456"/>
      <c r="K495" s="457"/>
      <c r="L495" s="457"/>
      <c r="M495" s="459"/>
    </row>
    <row r="496" spans="1:13" ht="14.25" customHeight="1" x14ac:dyDescent="0.2">
      <c r="A496" s="250"/>
      <c r="B496" s="448"/>
      <c r="C496" s="451"/>
      <c r="D496" s="452"/>
      <c r="E496" s="456"/>
      <c r="F496" s="457"/>
      <c r="G496" s="457"/>
      <c r="H496" s="457"/>
      <c r="I496" s="458"/>
      <c r="J496" s="456"/>
      <c r="K496" s="457"/>
      <c r="L496" s="457"/>
      <c r="M496" s="459"/>
    </row>
    <row r="497" spans="1:13" ht="14.25" customHeight="1" x14ac:dyDescent="0.2">
      <c r="A497" s="250"/>
      <c r="B497" s="448"/>
      <c r="C497" s="451"/>
      <c r="D497" s="452"/>
      <c r="E497" s="456"/>
      <c r="F497" s="457"/>
      <c r="G497" s="457"/>
      <c r="H497" s="457"/>
      <c r="I497" s="458"/>
      <c r="J497" s="456"/>
      <c r="K497" s="457"/>
      <c r="L497" s="457"/>
      <c r="M497" s="459"/>
    </row>
    <row r="498" spans="1:13" ht="14.25" customHeight="1" x14ac:dyDescent="0.2">
      <c r="A498" s="250"/>
      <c r="B498" s="460">
        <f>SUMARNA_TABULKA!C27</f>
        <v>8.1999999999999993</v>
      </c>
      <c r="C498" s="462" t="str">
        <f>SUMARNA_TABULKA!D27</f>
        <v>Meranie výkonnosti</v>
      </c>
      <c r="D498" s="463"/>
      <c r="E498" s="466">
        <f>SUMARNA_TABULKA!M27</f>
        <v>0</v>
      </c>
      <c r="F498" s="467"/>
      <c r="G498" s="467"/>
      <c r="H498" s="467"/>
      <c r="I498" s="468"/>
      <c r="J498" s="466" t="e">
        <f>SUMARNA_TABULKA!O27</f>
        <v>#N/A</v>
      </c>
      <c r="K498" s="467"/>
      <c r="L498" s="467"/>
      <c r="M498" s="459" t="e">
        <f>SUMARNA_TABULKA!N27</f>
        <v>#N/A</v>
      </c>
    </row>
    <row r="499" spans="1:13" ht="14.25" customHeight="1" x14ac:dyDescent="0.2">
      <c r="A499" s="250"/>
      <c r="B499" s="461"/>
      <c r="C499" s="464"/>
      <c r="D499" s="465"/>
      <c r="E499" s="469"/>
      <c r="F499" s="470"/>
      <c r="G499" s="470"/>
      <c r="H499" s="470"/>
      <c r="I499" s="471"/>
      <c r="J499" s="469"/>
      <c r="K499" s="470"/>
      <c r="L499" s="470"/>
      <c r="M499" s="459"/>
    </row>
    <row r="500" spans="1:13" ht="14.25" customHeight="1" x14ac:dyDescent="0.2">
      <c r="A500" s="250"/>
      <c r="B500" s="461"/>
      <c r="C500" s="464"/>
      <c r="D500" s="465"/>
      <c r="E500" s="469"/>
      <c r="F500" s="470"/>
      <c r="G500" s="470"/>
      <c r="H500" s="470"/>
      <c r="I500" s="471"/>
      <c r="J500" s="469"/>
      <c r="K500" s="470"/>
      <c r="L500" s="470"/>
      <c r="M500" s="459"/>
    </row>
    <row r="501" spans="1:13" ht="14.25" customHeight="1" x14ac:dyDescent="0.2">
      <c r="A501" s="250"/>
      <c r="B501" s="461"/>
      <c r="C501" s="464"/>
      <c r="D501" s="465"/>
      <c r="E501" s="469"/>
      <c r="F501" s="470"/>
      <c r="G501" s="470"/>
      <c r="H501" s="470"/>
      <c r="I501" s="471"/>
      <c r="J501" s="469"/>
      <c r="K501" s="470"/>
      <c r="L501" s="470"/>
      <c r="M501" s="459"/>
    </row>
    <row r="502" spans="1:13" ht="14.25" customHeight="1" x14ac:dyDescent="0.2">
      <c r="A502" s="250"/>
      <c r="B502" s="461"/>
      <c r="C502" s="464"/>
      <c r="D502" s="465"/>
      <c r="E502" s="469"/>
      <c r="F502" s="470"/>
      <c r="G502" s="470"/>
      <c r="H502" s="470"/>
      <c r="I502" s="471"/>
      <c r="J502" s="469"/>
      <c r="K502" s="470"/>
      <c r="L502" s="470"/>
      <c r="M502" s="459"/>
    </row>
    <row r="503" spans="1:13" ht="14.25" customHeight="1" x14ac:dyDescent="0.2">
      <c r="A503" s="250"/>
      <c r="B503" s="461"/>
      <c r="C503" s="464"/>
      <c r="D503" s="465"/>
      <c r="E503" s="469"/>
      <c r="F503" s="470"/>
      <c r="G503" s="470"/>
      <c r="H503" s="470"/>
      <c r="I503" s="471"/>
      <c r="J503" s="469"/>
      <c r="K503" s="470"/>
      <c r="L503" s="470"/>
      <c r="M503" s="459"/>
    </row>
    <row r="504" spans="1:13" ht="14.25" customHeight="1" x14ac:dyDescent="0.2">
      <c r="A504" s="250"/>
      <c r="B504" s="461"/>
      <c r="C504" s="464"/>
      <c r="D504" s="465"/>
      <c r="E504" s="469"/>
      <c r="F504" s="470"/>
      <c r="G504" s="470"/>
      <c r="H504" s="470"/>
      <c r="I504" s="471"/>
      <c r="J504" s="469"/>
      <c r="K504" s="470"/>
      <c r="L504" s="470"/>
      <c r="M504" s="459"/>
    </row>
    <row r="505" spans="1:13" ht="14.25" customHeight="1" x14ac:dyDescent="0.2">
      <c r="A505" s="250"/>
      <c r="B505" s="461"/>
      <c r="C505" s="464"/>
      <c r="D505" s="465"/>
      <c r="E505" s="469"/>
      <c r="F505" s="470"/>
      <c r="G505" s="470"/>
      <c r="H505" s="470"/>
      <c r="I505" s="471"/>
      <c r="J505" s="469"/>
      <c r="K505" s="470"/>
      <c r="L505" s="470"/>
      <c r="M505" s="459"/>
    </row>
    <row r="506" spans="1:13" ht="14.25" customHeight="1" x14ac:dyDescent="0.2">
      <c r="A506" s="250"/>
      <c r="B506" s="461"/>
      <c r="C506" s="464"/>
      <c r="D506" s="465"/>
      <c r="E506" s="469"/>
      <c r="F506" s="470"/>
      <c r="G506" s="470"/>
      <c r="H506" s="470"/>
      <c r="I506" s="471"/>
      <c r="J506" s="469"/>
      <c r="K506" s="470"/>
      <c r="L506" s="470"/>
      <c r="M506" s="459"/>
    </row>
    <row r="507" spans="1:13" ht="14.25" customHeight="1" x14ac:dyDescent="0.2">
      <c r="A507" s="250"/>
      <c r="B507" s="461"/>
      <c r="C507" s="464"/>
      <c r="D507" s="465"/>
      <c r="E507" s="469"/>
      <c r="F507" s="470"/>
      <c r="G507" s="470"/>
      <c r="H507" s="470"/>
      <c r="I507" s="471"/>
      <c r="J507" s="469"/>
      <c r="K507" s="470"/>
      <c r="L507" s="470"/>
      <c r="M507" s="459"/>
    </row>
    <row r="508" spans="1:13" ht="14.25" customHeight="1" x14ac:dyDescent="0.2">
      <c r="A508" s="250"/>
      <c r="B508" s="461"/>
      <c r="C508" s="464"/>
      <c r="D508" s="465"/>
      <c r="E508" s="469"/>
      <c r="F508" s="470"/>
      <c r="G508" s="470"/>
      <c r="H508" s="470"/>
      <c r="I508" s="471"/>
      <c r="J508" s="469"/>
      <c r="K508" s="470"/>
      <c r="L508" s="470"/>
      <c r="M508" s="459"/>
    </row>
    <row r="509" spans="1:13" ht="14.25" customHeight="1" x14ac:dyDescent="0.2">
      <c r="A509" s="250"/>
      <c r="B509" s="461"/>
      <c r="C509" s="464"/>
      <c r="D509" s="465"/>
      <c r="E509" s="469"/>
      <c r="F509" s="470"/>
      <c r="G509" s="470"/>
      <c r="H509" s="470"/>
      <c r="I509" s="471"/>
      <c r="J509" s="469"/>
      <c r="K509" s="470"/>
      <c r="L509" s="470"/>
      <c r="M509" s="459"/>
    </row>
    <row r="510" spans="1:13" ht="14.25" customHeight="1" x14ac:dyDescent="0.2">
      <c r="A510" s="253"/>
      <c r="B510" s="254"/>
      <c r="C510" s="254"/>
      <c r="D510" s="254"/>
      <c r="E510" s="254"/>
      <c r="F510" s="254"/>
      <c r="G510" s="254"/>
      <c r="H510" s="254"/>
      <c r="I510" s="254"/>
      <c r="J510" s="254"/>
      <c r="K510" s="254"/>
      <c r="L510" s="254"/>
      <c r="M510" s="255"/>
    </row>
    <row r="511" spans="1:13" ht="14.25" customHeight="1" x14ac:dyDescent="0.2">
      <c r="A511" s="247"/>
      <c r="B511" s="248"/>
      <c r="C511" s="248"/>
      <c r="D511" s="248"/>
      <c r="E511" s="248"/>
      <c r="F511" s="248"/>
      <c r="G511" s="248"/>
      <c r="H511" s="248"/>
      <c r="I511" s="248"/>
      <c r="J511" s="248"/>
      <c r="K511" s="248"/>
      <c r="L511" s="248"/>
      <c r="M511" s="249"/>
    </row>
    <row r="512" spans="1:13" ht="14.25" customHeight="1" x14ac:dyDescent="0.2">
      <c r="A512" s="250"/>
      <c r="B512" s="472" t="str">
        <f>SUMARNA_TABULKA!B28</f>
        <v>9. Kľúčové výsledky výkonnosti</v>
      </c>
      <c r="C512" s="472"/>
      <c r="D512" s="472"/>
      <c r="E512" s="472"/>
      <c r="F512" s="472"/>
      <c r="G512" s="472"/>
      <c r="H512" s="472"/>
      <c r="I512" s="472"/>
      <c r="J512" s="472"/>
      <c r="K512" s="472"/>
      <c r="L512" s="472"/>
      <c r="M512" s="252"/>
    </row>
    <row r="513" spans="1:13" ht="14.25" customHeight="1" x14ac:dyDescent="0.2">
      <c r="A513" s="250"/>
      <c r="B513" s="472"/>
      <c r="C513" s="472"/>
      <c r="D513" s="472"/>
      <c r="E513" s="472"/>
      <c r="F513" s="472"/>
      <c r="G513" s="472"/>
      <c r="H513" s="472"/>
      <c r="I513" s="472"/>
      <c r="J513" s="472"/>
      <c r="K513" s="472"/>
      <c r="L513" s="472"/>
      <c r="M513" s="252"/>
    </row>
    <row r="514" spans="1:13" ht="14.25" customHeight="1" x14ac:dyDescent="0.2">
      <c r="A514" s="250"/>
      <c r="B514" s="473" t="s">
        <v>417</v>
      </c>
      <c r="C514" s="473"/>
      <c r="D514" s="473"/>
      <c r="E514" s="474" t="str">
        <f>VSEOBECNE!E32</f>
        <v>a.) Zohľadnite pri definovaní ukazovateľov, ale aj samotných prístupov, vďaka ktorým sú tieto dosahované aj aplikovateľné výstupy z reforiem verejnej správy.
b.) Zabezpečte, že súčasťou sledovaných ukazovateľov sú také, ktoré hodnotia efektívnosť využívania zdrojov vrátane informácií a poznatkov.
c.) Zamerajte sa na zosúladenie sledovaných indikátorov s aktuálnymi výzvami ako sú napr. digitalizácia a automatizácia.</v>
      </c>
      <c r="F514" s="474"/>
      <c r="G514" s="474"/>
      <c r="H514" s="474"/>
      <c r="I514" s="474"/>
      <c r="J514" s="474"/>
      <c r="K514" s="474"/>
      <c r="L514" s="474"/>
      <c r="M514" s="252"/>
    </row>
    <row r="515" spans="1:13" ht="14.25" customHeight="1" x14ac:dyDescent="0.2">
      <c r="A515" s="250"/>
      <c r="B515" s="473"/>
      <c r="C515" s="473"/>
      <c r="D515" s="473"/>
      <c r="E515" s="474"/>
      <c r="F515" s="474"/>
      <c r="G515" s="474"/>
      <c r="H515" s="474"/>
      <c r="I515" s="474"/>
      <c r="J515" s="474"/>
      <c r="K515" s="474"/>
      <c r="L515" s="474"/>
      <c r="M515" s="252"/>
    </row>
    <row r="516" spans="1:13" ht="14.25" customHeight="1" x14ac:dyDescent="0.2">
      <c r="A516" s="250"/>
      <c r="B516" s="473"/>
      <c r="C516" s="473"/>
      <c r="D516" s="473"/>
      <c r="E516" s="474"/>
      <c r="F516" s="474"/>
      <c r="G516" s="474"/>
      <c r="H516" s="474"/>
      <c r="I516" s="474"/>
      <c r="J516" s="474"/>
      <c r="K516" s="474"/>
      <c r="L516" s="474"/>
      <c r="M516" s="252"/>
    </row>
    <row r="517" spans="1:13" ht="14.25" customHeight="1" x14ac:dyDescent="0.2">
      <c r="A517" s="250"/>
      <c r="B517" s="473"/>
      <c r="C517" s="473"/>
      <c r="D517" s="473"/>
      <c r="E517" s="474"/>
      <c r="F517" s="474"/>
      <c r="G517" s="474"/>
      <c r="H517" s="474"/>
      <c r="I517" s="474"/>
      <c r="J517" s="474"/>
      <c r="K517" s="474"/>
      <c r="L517" s="474"/>
      <c r="M517" s="252"/>
    </row>
    <row r="518" spans="1:13" ht="14.25" customHeight="1" x14ac:dyDescent="0.2">
      <c r="A518" s="250"/>
      <c r="B518" s="251"/>
      <c r="C518" s="251"/>
      <c r="D518" s="251"/>
      <c r="E518" s="251"/>
      <c r="F518" s="251"/>
      <c r="G518" s="251"/>
      <c r="H518" s="251"/>
      <c r="I518" s="251"/>
      <c r="J518" s="251"/>
      <c r="K518" s="251"/>
      <c r="L518" s="251"/>
      <c r="M518" s="252"/>
    </row>
    <row r="519" spans="1:13" ht="14.25" customHeight="1" x14ac:dyDescent="0.2">
      <c r="A519" s="250"/>
      <c r="B519" s="475" t="s">
        <v>418</v>
      </c>
      <c r="C519" s="476"/>
      <c r="D519" s="476"/>
      <c r="E519" s="477" t="s">
        <v>420</v>
      </c>
      <c r="F519" s="477"/>
      <c r="G519" s="477"/>
      <c r="H519" s="477"/>
      <c r="I519" s="477"/>
      <c r="J519" s="477" t="s">
        <v>419</v>
      </c>
      <c r="K519" s="477"/>
      <c r="L519" s="478"/>
      <c r="M519" s="318" t="s">
        <v>421</v>
      </c>
    </row>
    <row r="520" spans="1:13" ht="14.25" customHeight="1" x14ac:dyDescent="0.2">
      <c r="A520" s="250"/>
      <c r="B520" s="447">
        <f>SUMARNA_TABULKA!C28</f>
        <v>9.1</v>
      </c>
      <c r="C520" s="449" t="str">
        <f>SUMARNA_TABULKA!D28</f>
        <v>Externé výsledky: výstupy a verejná hodnota</v>
      </c>
      <c r="D520" s="450"/>
      <c r="E520" s="453">
        <f>SUMARNA_TABULKA!M28</f>
        <v>0</v>
      </c>
      <c r="F520" s="454"/>
      <c r="G520" s="454"/>
      <c r="H520" s="454"/>
      <c r="I520" s="455"/>
      <c r="J520" s="453" t="e">
        <f>SUMARNA_TABULKA!O28</f>
        <v>#N/A</v>
      </c>
      <c r="K520" s="454"/>
      <c r="L520" s="454"/>
      <c r="M520" s="459" t="e">
        <f>SUMARNA_TABULKA!N28</f>
        <v>#N/A</v>
      </c>
    </row>
    <row r="521" spans="1:13" ht="14.25" customHeight="1" x14ac:dyDescent="0.2">
      <c r="A521" s="250"/>
      <c r="B521" s="448"/>
      <c r="C521" s="451"/>
      <c r="D521" s="452"/>
      <c r="E521" s="456"/>
      <c r="F521" s="457"/>
      <c r="G521" s="457"/>
      <c r="H521" s="457"/>
      <c r="I521" s="458"/>
      <c r="J521" s="456"/>
      <c r="K521" s="457"/>
      <c r="L521" s="457"/>
      <c r="M521" s="459"/>
    </row>
    <row r="522" spans="1:13" ht="14.25" customHeight="1" x14ac:dyDescent="0.2">
      <c r="A522" s="250"/>
      <c r="B522" s="448"/>
      <c r="C522" s="451"/>
      <c r="D522" s="452"/>
      <c r="E522" s="456"/>
      <c r="F522" s="457"/>
      <c r="G522" s="457"/>
      <c r="H522" s="457"/>
      <c r="I522" s="458"/>
      <c r="J522" s="456"/>
      <c r="K522" s="457"/>
      <c r="L522" s="457"/>
      <c r="M522" s="459"/>
    </row>
    <row r="523" spans="1:13" ht="14.25" customHeight="1" x14ac:dyDescent="0.2">
      <c r="A523" s="250"/>
      <c r="B523" s="448"/>
      <c r="C523" s="451"/>
      <c r="D523" s="452"/>
      <c r="E523" s="456"/>
      <c r="F523" s="457"/>
      <c r="G523" s="457"/>
      <c r="H523" s="457"/>
      <c r="I523" s="458"/>
      <c r="J523" s="456"/>
      <c r="K523" s="457"/>
      <c r="L523" s="457"/>
      <c r="M523" s="459"/>
    </row>
    <row r="524" spans="1:13" ht="14.25" customHeight="1" x14ac:dyDescent="0.2">
      <c r="A524" s="250"/>
      <c r="B524" s="448"/>
      <c r="C524" s="451"/>
      <c r="D524" s="452"/>
      <c r="E524" s="456"/>
      <c r="F524" s="457"/>
      <c r="G524" s="457"/>
      <c r="H524" s="457"/>
      <c r="I524" s="458"/>
      <c r="J524" s="456"/>
      <c r="K524" s="457"/>
      <c r="L524" s="457"/>
      <c r="M524" s="459"/>
    </row>
    <row r="525" spans="1:13" ht="14.25" customHeight="1" x14ac:dyDescent="0.2">
      <c r="A525" s="250"/>
      <c r="B525" s="448"/>
      <c r="C525" s="451"/>
      <c r="D525" s="452"/>
      <c r="E525" s="456"/>
      <c r="F525" s="457"/>
      <c r="G525" s="457"/>
      <c r="H525" s="457"/>
      <c r="I525" s="458"/>
      <c r="J525" s="456"/>
      <c r="K525" s="457"/>
      <c r="L525" s="457"/>
      <c r="M525" s="459"/>
    </row>
    <row r="526" spans="1:13" ht="14.25" customHeight="1" x14ac:dyDescent="0.2">
      <c r="A526" s="250"/>
      <c r="B526" s="448"/>
      <c r="C526" s="451"/>
      <c r="D526" s="452"/>
      <c r="E526" s="456"/>
      <c r="F526" s="457"/>
      <c r="G526" s="457"/>
      <c r="H526" s="457"/>
      <c r="I526" s="458"/>
      <c r="J526" s="456"/>
      <c r="K526" s="457"/>
      <c r="L526" s="457"/>
      <c r="M526" s="459"/>
    </row>
    <row r="527" spans="1:13" ht="14.25" customHeight="1" x14ac:dyDescent="0.2">
      <c r="A527" s="250"/>
      <c r="B527" s="448"/>
      <c r="C527" s="451"/>
      <c r="D527" s="452"/>
      <c r="E527" s="456"/>
      <c r="F527" s="457"/>
      <c r="G527" s="457"/>
      <c r="H527" s="457"/>
      <c r="I527" s="458"/>
      <c r="J527" s="456"/>
      <c r="K527" s="457"/>
      <c r="L527" s="457"/>
      <c r="M527" s="459"/>
    </row>
    <row r="528" spans="1:13" ht="14.25" customHeight="1" x14ac:dyDescent="0.2">
      <c r="A528" s="250"/>
      <c r="B528" s="448"/>
      <c r="C528" s="451"/>
      <c r="D528" s="452"/>
      <c r="E528" s="456"/>
      <c r="F528" s="457"/>
      <c r="G528" s="457"/>
      <c r="H528" s="457"/>
      <c r="I528" s="458"/>
      <c r="J528" s="456"/>
      <c r="K528" s="457"/>
      <c r="L528" s="457"/>
      <c r="M528" s="459"/>
    </row>
    <row r="529" spans="1:13" ht="14.25" customHeight="1" x14ac:dyDescent="0.2">
      <c r="A529" s="250"/>
      <c r="B529" s="448"/>
      <c r="C529" s="451"/>
      <c r="D529" s="452"/>
      <c r="E529" s="456"/>
      <c r="F529" s="457"/>
      <c r="G529" s="457"/>
      <c r="H529" s="457"/>
      <c r="I529" s="458"/>
      <c r="J529" s="456"/>
      <c r="K529" s="457"/>
      <c r="L529" s="457"/>
      <c r="M529" s="459"/>
    </row>
    <row r="530" spans="1:13" ht="14.25" customHeight="1" x14ac:dyDescent="0.2">
      <c r="A530" s="250"/>
      <c r="B530" s="448"/>
      <c r="C530" s="451"/>
      <c r="D530" s="452"/>
      <c r="E530" s="456"/>
      <c r="F530" s="457"/>
      <c r="G530" s="457"/>
      <c r="H530" s="457"/>
      <c r="I530" s="458"/>
      <c r="J530" s="456"/>
      <c r="K530" s="457"/>
      <c r="L530" s="457"/>
      <c r="M530" s="459"/>
    </row>
    <row r="531" spans="1:13" ht="14.25" customHeight="1" x14ac:dyDescent="0.2">
      <c r="A531" s="250"/>
      <c r="B531" s="448"/>
      <c r="C531" s="451"/>
      <c r="D531" s="452"/>
      <c r="E531" s="456"/>
      <c r="F531" s="457"/>
      <c r="G531" s="457"/>
      <c r="H531" s="457"/>
      <c r="I531" s="458"/>
      <c r="J531" s="456"/>
      <c r="K531" s="457"/>
      <c r="L531" s="457"/>
      <c r="M531" s="459"/>
    </row>
    <row r="532" spans="1:13" ht="14.25" customHeight="1" x14ac:dyDescent="0.2">
      <c r="A532" s="250"/>
      <c r="B532" s="460">
        <f>SUMARNA_TABULKA!C29</f>
        <v>9.1999999999999993</v>
      </c>
      <c r="C532" s="462" t="str">
        <f>SUMARNA_TABULKA!D29</f>
        <v>Interné výsledky: úroveň efektívnosti</v>
      </c>
      <c r="D532" s="463"/>
      <c r="E532" s="466">
        <f>SUMARNA_TABULKA!M29</f>
        <v>0</v>
      </c>
      <c r="F532" s="467"/>
      <c r="G532" s="467"/>
      <c r="H532" s="467"/>
      <c r="I532" s="468"/>
      <c r="J532" s="466" t="e">
        <f>SUMARNA_TABULKA!O29</f>
        <v>#N/A</v>
      </c>
      <c r="K532" s="467"/>
      <c r="L532" s="467"/>
      <c r="M532" s="459" t="e">
        <f>SUMARNA_TABULKA!N29</f>
        <v>#N/A</v>
      </c>
    </row>
    <row r="533" spans="1:13" ht="14.25" customHeight="1" x14ac:dyDescent="0.2">
      <c r="A533" s="250"/>
      <c r="B533" s="461"/>
      <c r="C533" s="464"/>
      <c r="D533" s="465"/>
      <c r="E533" s="469"/>
      <c r="F533" s="470"/>
      <c r="G533" s="470"/>
      <c r="H533" s="470"/>
      <c r="I533" s="471"/>
      <c r="J533" s="469"/>
      <c r="K533" s="470"/>
      <c r="L533" s="470"/>
      <c r="M533" s="459"/>
    </row>
    <row r="534" spans="1:13" ht="14.25" customHeight="1" x14ac:dyDescent="0.2">
      <c r="A534" s="250"/>
      <c r="B534" s="461"/>
      <c r="C534" s="464"/>
      <c r="D534" s="465"/>
      <c r="E534" s="469"/>
      <c r="F534" s="470"/>
      <c r="G534" s="470"/>
      <c r="H534" s="470"/>
      <c r="I534" s="471"/>
      <c r="J534" s="469"/>
      <c r="K534" s="470"/>
      <c r="L534" s="470"/>
      <c r="M534" s="459"/>
    </row>
    <row r="535" spans="1:13" ht="14.25" customHeight="1" x14ac:dyDescent="0.2">
      <c r="A535" s="250"/>
      <c r="B535" s="461"/>
      <c r="C535" s="464"/>
      <c r="D535" s="465"/>
      <c r="E535" s="469"/>
      <c r="F535" s="470"/>
      <c r="G535" s="470"/>
      <c r="H535" s="470"/>
      <c r="I535" s="471"/>
      <c r="J535" s="469"/>
      <c r="K535" s="470"/>
      <c r="L535" s="470"/>
      <c r="M535" s="459"/>
    </row>
    <row r="536" spans="1:13" ht="14.25" customHeight="1" x14ac:dyDescent="0.2">
      <c r="A536" s="250"/>
      <c r="B536" s="461"/>
      <c r="C536" s="464"/>
      <c r="D536" s="465"/>
      <c r="E536" s="469"/>
      <c r="F536" s="470"/>
      <c r="G536" s="470"/>
      <c r="H536" s="470"/>
      <c r="I536" s="471"/>
      <c r="J536" s="469"/>
      <c r="K536" s="470"/>
      <c r="L536" s="470"/>
      <c r="M536" s="459"/>
    </row>
    <row r="537" spans="1:13" ht="14.25" customHeight="1" x14ac:dyDescent="0.2">
      <c r="A537" s="250"/>
      <c r="B537" s="461"/>
      <c r="C537" s="464"/>
      <c r="D537" s="465"/>
      <c r="E537" s="469"/>
      <c r="F537" s="470"/>
      <c r="G537" s="470"/>
      <c r="H537" s="470"/>
      <c r="I537" s="471"/>
      <c r="J537" s="469"/>
      <c r="K537" s="470"/>
      <c r="L537" s="470"/>
      <c r="M537" s="459"/>
    </row>
    <row r="538" spans="1:13" ht="14.25" customHeight="1" x14ac:dyDescent="0.2">
      <c r="A538" s="250"/>
      <c r="B538" s="461"/>
      <c r="C538" s="464"/>
      <c r="D538" s="465"/>
      <c r="E538" s="469"/>
      <c r="F538" s="470"/>
      <c r="G538" s="470"/>
      <c r="H538" s="470"/>
      <c r="I538" s="471"/>
      <c r="J538" s="469"/>
      <c r="K538" s="470"/>
      <c r="L538" s="470"/>
      <c r="M538" s="459"/>
    </row>
    <row r="539" spans="1:13" ht="14.25" customHeight="1" x14ac:dyDescent="0.2">
      <c r="A539" s="250"/>
      <c r="B539" s="461"/>
      <c r="C539" s="464"/>
      <c r="D539" s="465"/>
      <c r="E539" s="469"/>
      <c r="F539" s="470"/>
      <c r="G539" s="470"/>
      <c r="H539" s="470"/>
      <c r="I539" s="471"/>
      <c r="J539" s="469"/>
      <c r="K539" s="470"/>
      <c r="L539" s="470"/>
      <c r="M539" s="459"/>
    </row>
    <row r="540" spans="1:13" ht="14.25" customHeight="1" x14ac:dyDescent="0.2">
      <c r="A540" s="250"/>
      <c r="B540" s="461"/>
      <c r="C540" s="464"/>
      <c r="D540" s="465"/>
      <c r="E540" s="469"/>
      <c r="F540" s="470"/>
      <c r="G540" s="470"/>
      <c r="H540" s="470"/>
      <c r="I540" s="471"/>
      <c r="J540" s="469"/>
      <c r="K540" s="470"/>
      <c r="L540" s="470"/>
      <c r="M540" s="459"/>
    </row>
    <row r="541" spans="1:13" ht="14.25" customHeight="1" x14ac:dyDescent="0.2">
      <c r="A541" s="250"/>
      <c r="B541" s="461"/>
      <c r="C541" s="464"/>
      <c r="D541" s="465"/>
      <c r="E541" s="469"/>
      <c r="F541" s="470"/>
      <c r="G541" s="470"/>
      <c r="H541" s="470"/>
      <c r="I541" s="471"/>
      <c r="J541" s="469"/>
      <c r="K541" s="470"/>
      <c r="L541" s="470"/>
      <c r="M541" s="459"/>
    </row>
    <row r="542" spans="1:13" ht="14.25" customHeight="1" x14ac:dyDescent="0.2">
      <c r="A542" s="250"/>
      <c r="B542" s="461"/>
      <c r="C542" s="464"/>
      <c r="D542" s="465"/>
      <c r="E542" s="469"/>
      <c r="F542" s="470"/>
      <c r="G542" s="470"/>
      <c r="H542" s="470"/>
      <c r="I542" s="471"/>
      <c r="J542" s="469"/>
      <c r="K542" s="470"/>
      <c r="L542" s="470"/>
      <c r="M542" s="459"/>
    </row>
    <row r="543" spans="1:13" ht="14.25" customHeight="1" x14ac:dyDescent="0.2">
      <c r="A543" s="250"/>
      <c r="B543" s="461"/>
      <c r="C543" s="464"/>
      <c r="D543" s="465"/>
      <c r="E543" s="469"/>
      <c r="F543" s="470"/>
      <c r="G543" s="470"/>
      <c r="H543" s="470"/>
      <c r="I543" s="471"/>
      <c r="J543" s="469"/>
      <c r="K543" s="470"/>
      <c r="L543" s="470"/>
      <c r="M543" s="459"/>
    </row>
    <row r="544" spans="1:13" ht="14.25" customHeight="1" x14ac:dyDescent="0.2">
      <c r="A544" s="253"/>
      <c r="B544" s="254"/>
      <c r="C544" s="254"/>
      <c r="D544" s="254"/>
      <c r="E544" s="254"/>
      <c r="F544" s="254"/>
      <c r="G544" s="254"/>
      <c r="H544" s="254"/>
      <c r="I544" s="254"/>
      <c r="J544" s="254"/>
      <c r="K544" s="254"/>
      <c r="L544" s="254"/>
      <c r="M544" s="255"/>
    </row>
  </sheetData>
  <sheetProtection algorithmName="SHA-512" hashValue="16sZip2RzsKfV3jCHKAo4De0DD4djLZFpfOfbqWjG3B/uqYeRGtxQgnrJHr/ZCSROwOrl8+LhDKPY+s09Mu+dw==" saltValue="iw0uSNCYq3ejHdUQ88UqQg==" spinCount="100000" sheet="1" objects="1" scenarios="1" selectLockedCells="1"/>
  <mergeCells count="245">
    <mergeCell ref="B174:D177"/>
    <mergeCell ref="E174:L177"/>
    <mergeCell ref="B179:D179"/>
    <mergeCell ref="E179:I179"/>
    <mergeCell ref="J44:L55"/>
    <mergeCell ref="E38:L41"/>
    <mergeCell ref="B38:D41"/>
    <mergeCell ref="B43:D43"/>
    <mergeCell ref="B138:L139"/>
    <mergeCell ref="B70:L71"/>
    <mergeCell ref="B72:D75"/>
    <mergeCell ref="E72:L75"/>
    <mergeCell ref="J43:L43"/>
    <mergeCell ref="E43:I43"/>
    <mergeCell ref="B44:B55"/>
    <mergeCell ref="C44:D55"/>
    <mergeCell ref="E44:I55"/>
    <mergeCell ref="E90:I101"/>
    <mergeCell ref="J90:L101"/>
    <mergeCell ref="B56:B67"/>
    <mergeCell ref="C56:D67"/>
    <mergeCell ref="E56:I67"/>
    <mergeCell ref="J56:L67"/>
    <mergeCell ref="C112:D123"/>
    <mergeCell ref="B140:D143"/>
    <mergeCell ref="E140:L143"/>
    <mergeCell ref="B145:D145"/>
    <mergeCell ref="C12:K14"/>
    <mergeCell ref="C15:K16"/>
    <mergeCell ref="C17:K18"/>
    <mergeCell ref="C21:K22"/>
    <mergeCell ref="C23:K24"/>
    <mergeCell ref="B36:L37"/>
    <mergeCell ref="J111:L111"/>
    <mergeCell ref="B112:B123"/>
    <mergeCell ref="B77:D77"/>
    <mergeCell ref="E77:I77"/>
    <mergeCell ref="J77:L77"/>
    <mergeCell ref="B78:B89"/>
    <mergeCell ref="E112:I123"/>
    <mergeCell ref="J112:L123"/>
    <mergeCell ref="B111:D111"/>
    <mergeCell ref="E111:I111"/>
    <mergeCell ref="M112:M123"/>
    <mergeCell ref="B124:B135"/>
    <mergeCell ref="C124:D135"/>
    <mergeCell ref="E124:I135"/>
    <mergeCell ref="J124:L135"/>
    <mergeCell ref="M124:M135"/>
    <mergeCell ref="M44:M55"/>
    <mergeCell ref="M56:M67"/>
    <mergeCell ref="M78:M89"/>
    <mergeCell ref="M90:M101"/>
    <mergeCell ref="B104:L105"/>
    <mergeCell ref="B106:D109"/>
    <mergeCell ref="E106:L109"/>
    <mergeCell ref="C78:D89"/>
    <mergeCell ref="E78:I89"/>
    <mergeCell ref="J78:L89"/>
    <mergeCell ref="B90:B101"/>
    <mergeCell ref="C90:D101"/>
    <mergeCell ref="M146:M157"/>
    <mergeCell ref="B158:B169"/>
    <mergeCell ref="E158:I169"/>
    <mergeCell ref="J158:L169"/>
    <mergeCell ref="M158:M169"/>
    <mergeCell ref="B172:L173"/>
    <mergeCell ref="E145:I145"/>
    <mergeCell ref="J145:L145"/>
    <mergeCell ref="B146:B157"/>
    <mergeCell ref="C146:D157"/>
    <mergeCell ref="E146:I157"/>
    <mergeCell ref="J146:L157"/>
    <mergeCell ref="C158:D169"/>
    <mergeCell ref="M192:M203"/>
    <mergeCell ref="B206:L207"/>
    <mergeCell ref="J179:L179"/>
    <mergeCell ref="B180:B191"/>
    <mergeCell ref="C180:D191"/>
    <mergeCell ref="E180:I191"/>
    <mergeCell ref="J180:L191"/>
    <mergeCell ref="M180:M191"/>
    <mergeCell ref="B226:B237"/>
    <mergeCell ref="C226:D237"/>
    <mergeCell ref="E226:I237"/>
    <mergeCell ref="J226:L237"/>
    <mergeCell ref="M226:M237"/>
    <mergeCell ref="B208:D211"/>
    <mergeCell ref="E208:L211"/>
    <mergeCell ref="B213:D213"/>
    <mergeCell ref="E213:I213"/>
    <mergeCell ref="B192:B203"/>
    <mergeCell ref="C192:D203"/>
    <mergeCell ref="E192:I203"/>
    <mergeCell ref="J192:L203"/>
    <mergeCell ref="B240:L241"/>
    <mergeCell ref="J213:L213"/>
    <mergeCell ref="B214:B225"/>
    <mergeCell ref="C214:D225"/>
    <mergeCell ref="E214:I225"/>
    <mergeCell ref="J214:L225"/>
    <mergeCell ref="M214:M225"/>
    <mergeCell ref="M248:M259"/>
    <mergeCell ref="B260:B271"/>
    <mergeCell ref="C260:D271"/>
    <mergeCell ref="E260:I271"/>
    <mergeCell ref="J260:L271"/>
    <mergeCell ref="M260:M271"/>
    <mergeCell ref="B242:D245"/>
    <mergeCell ref="E242:L245"/>
    <mergeCell ref="B247:D247"/>
    <mergeCell ref="E247:I247"/>
    <mergeCell ref="J247:L247"/>
    <mergeCell ref="B248:B259"/>
    <mergeCell ref="C248:D259"/>
    <mergeCell ref="E248:I259"/>
    <mergeCell ref="J248:L259"/>
    <mergeCell ref="M282:M293"/>
    <mergeCell ref="B294:B305"/>
    <mergeCell ref="C294:D305"/>
    <mergeCell ref="E294:I305"/>
    <mergeCell ref="J294:L305"/>
    <mergeCell ref="M294:M305"/>
    <mergeCell ref="B274:L275"/>
    <mergeCell ref="B276:D279"/>
    <mergeCell ref="E276:L279"/>
    <mergeCell ref="B281:D281"/>
    <mergeCell ref="E281:I281"/>
    <mergeCell ref="J281:L281"/>
    <mergeCell ref="B308:L309"/>
    <mergeCell ref="B310:D313"/>
    <mergeCell ref="E310:L313"/>
    <mergeCell ref="B315:D315"/>
    <mergeCell ref="E315:I315"/>
    <mergeCell ref="J315:L315"/>
    <mergeCell ref="B282:B293"/>
    <mergeCell ref="C282:D293"/>
    <mergeCell ref="E282:I293"/>
    <mergeCell ref="J282:L293"/>
    <mergeCell ref="B316:B327"/>
    <mergeCell ref="C316:D327"/>
    <mergeCell ref="E316:I327"/>
    <mergeCell ref="J316:L327"/>
    <mergeCell ref="M316:M327"/>
    <mergeCell ref="B328:B339"/>
    <mergeCell ref="C328:D339"/>
    <mergeCell ref="E328:I339"/>
    <mergeCell ref="J328:L339"/>
    <mergeCell ref="M328:M339"/>
    <mergeCell ref="M350:M361"/>
    <mergeCell ref="B362:B373"/>
    <mergeCell ref="C362:D373"/>
    <mergeCell ref="E362:I373"/>
    <mergeCell ref="J362:L373"/>
    <mergeCell ref="M362:M373"/>
    <mergeCell ref="B342:L343"/>
    <mergeCell ref="B344:D347"/>
    <mergeCell ref="E344:L347"/>
    <mergeCell ref="B349:D349"/>
    <mergeCell ref="E349:I349"/>
    <mergeCell ref="J349:L349"/>
    <mergeCell ref="B376:L377"/>
    <mergeCell ref="B378:D381"/>
    <mergeCell ref="E378:L381"/>
    <mergeCell ref="B383:D383"/>
    <mergeCell ref="E383:I383"/>
    <mergeCell ref="J383:L383"/>
    <mergeCell ref="B350:B361"/>
    <mergeCell ref="C350:D361"/>
    <mergeCell ref="E350:I361"/>
    <mergeCell ref="J350:L361"/>
    <mergeCell ref="B384:B395"/>
    <mergeCell ref="C384:D395"/>
    <mergeCell ref="E384:I395"/>
    <mergeCell ref="J384:L395"/>
    <mergeCell ref="M384:M395"/>
    <mergeCell ref="B396:B407"/>
    <mergeCell ref="C396:D407"/>
    <mergeCell ref="E396:I407"/>
    <mergeCell ref="J396:L407"/>
    <mergeCell ref="M396:M407"/>
    <mergeCell ref="M418:M429"/>
    <mergeCell ref="B430:B441"/>
    <mergeCell ref="C430:D441"/>
    <mergeCell ref="E430:I441"/>
    <mergeCell ref="J430:L441"/>
    <mergeCell ref="M430:M441"/>
    <mergeCell ref="B410:L411"/>
    <mergeCell ref="B412:D415"/>
    <mergeCell ref="E412:L415"/>
    <mergeCell ref="B417:D417"/>
    <mergeCell ref="E417:I417"/>
    <mergeCell ref="J417:L417"/>
    <mergeCell ref="B444:L445"/>
    <mergeCell ref="B446:D449"/>
    <mergeCell ref="E446:L449"/>
    <mergeCell ref="B451:D451"/>
    <mergeCell ref="E451:I451"/>
    <mergeCell ref="J451:L451"/>
    <mergeCell ref="B418:B429"/>
    <mergeCell ref="C418:D429"/>
    <mergeCell ref="E418:I429"/>
    <mergeCell ref="J418:L429"/>
    <mergeCell ref="B452:B463"/>
    <mergeCell ref="C452:D463"/>
    <mergeCell ref="E452:I463"/>
    <mergeCell ref="J452:L463"/>
    <mergeCell ref="M452:M463"/>
    <mergeCell ref="B464:B475"/>
    <mergeCell ref="C464:D475"/>
    <mergeCell ref="E464:I475"/>
    <mergeCell ref="J464:L475"/>
    <mergeCell ref="M464:M475"/>
    <mergeCell ref="M486:M497"/>
    <mergeCell ref="B498:B509"/>
    <mergeCell ref="C498:D509"/>
    <mergeCell ref="E498:I509"/>
    <mergeCell ref="J498:L509"/>
    <mergeCell ref="M498:M509"/>
    <mergeCell ref="B478:L479"/>
    <mergeCell ref="B480:D483"/>
    <mergeCell ref="E480:L483"/>
    <mergeCell ref="B485:D485"/>
    <mergeCell ref="E485:I485"/>
    <mergeCell ref="J485:L485"/>
    <mergeCell ref="B512:L513"/>
    <mergeCell ref="B514:D517"/>
    <mergeCell ref="E514:L517"/>
    <mergeCell ref="B519:D519"/>
    <mergeCell ref="E519:I519"/>
    <mergeCell ref="J519:L519"/>
    <mergeCell ref="B486:B497"/>
    <mergeCell ref="C486:D497"/>
    <mergeCell ref="E486:I497"/>
    <mergeCell ref="J486:L497"/>
    <mergeCell ref="B520:B531"/>
    <mergeCell ref="C520:D531"/>
    <mergeCell ref="E520:I531"/>
    <mergeCell ref="J520:L531"/>
    <mergeCell ref="M520:M531"/>
    <mergeCell ref="B532:B543"/>
    <mergeCell ref="C532:D543"/>
    <mergeCell ref="E532:I543"/>
    <mergeCell ref="J532:L543"/>
    <mergeCell ref="M532:M543"/>
  </mergeCells>
  <conditionalFormatting sqref="M44">
    <cfRule type="iconSet" priority="31">
      <iconSet iconSet="5Rating" showValue="0">
        <cfvo type="percent" val="0"/>
        <cfvo type="num" val="0.2"/>
        <cfvo type="num" val="0.4"/>
        <cfvo type="num" val="0.6"/>
        <cfvo type="num" val="0.8"/>
      </iconSet>
    </cfRule>
  </conditionalFormatting>
  <conditionalFormatting sqref="M90">
    <cfRule type="iconSet" priority="30">
      <iconSet iconSet="5Rating" showValue="0">
        <cfvo type="percent" val="0"/>
        <cfvo type="num" val="0.2"/>
        <cfvo type="num" val="0.4"/>
        <cfvo type="num" val="0.6"/>
        <cfvo type="num" val="0.8"/>
      </iconSet>
    </cfRule>
  </conditionalFormatting>
  <conditionalFormatting sqref="M78">
    <cfRule type="iconSet" priority="29">
      <iconSet iconSet="5Rating" showValue="0">
        <cfvo type="percent" val="0"/>
        <cfvo type="num" val="0.2"/>
        <cfvo type="num" val="0.4"/>
        <cfvo type="num" val="0.6"/>
        <cfvo type="num" val="0.8"/>
      </iconSet>
    </cfRule>
  </conditionalFormatting>
  <conditionalFormatting sqref="M56">
    <cfRule type="iconSet" priority="27">
      <iconSet iconSet="5Rating" showValue="0">
        <cfvo type="percent" val="0"/>
        <cfvo type="num" val="0.2"/>
        <cfvo type="num" val="0.4"/>
        <cfvo type="num" val="0.6"/>
        <cfvo type="num" val="0.8"/>
      </iconSet>
    </cfRule>
  </conditionalFormatting>
  <conditionalFormatting sqref="M124">
    <cfRule type="iconSet" priority="26">
      <iconSet iconSet="5Rating" showValue="0">
        <cfvo type="percent" val="0"/>
        <cfvo type="num" val="0.2"/>
        <cfvo type="num" val="0.4"/>
        <cfvo type="num" val="0.6"/>
        <cfvo type="num" val="0.8"/>
      </iconSet>
    </cfRule>
  </conditionalFormatting>
  <conditionalFormatting sqref="M112">
    <cfRule type="iconSet" priority="25">
      <iconSet iconSet="5Rating" showValue="0">
        <cfvo type="percent" val="0"/>
        <cfvo type="num" val="0.2"/>
        <cfvo type="num" val="0.4"/>
        <cfvo type="num" val="0.6"/>
        <cfvo type="num" val="0.8"/>
      </iconSet>
    </cfRule>
  </conditionalFormatting>
  <conditionalFormatting sqref="M158">
    <cfRule type="iconSet" priority="24">
      <iconSet iconSet="5Rating" showValue="0">
        <cfvo type="percent" val="0"/>
        <cfvo type="num" val="0.2"/>
        <cfvo type="num" val="0.4"/>
        <cfvo type="num" val="0.6"/>
        <cfvo type="num" val="0.8"/>
      </iconSet>
    </cfRule>
  </conditionalFormatting>
  <conditionalFormatting sqref="M146">
    <cfRule type="iconSet" priority="23">
      <iconSet iconSet="5Rating" showValue="0">
        <cfvo type="percent" val="0"/>
        <cfvo type="num" val="0.2"/>
        <cfvo type="num" val="0.4"/>
        <cfvo type="num" val="0.6"/>
        <cfvo type="num" val="0.8"/>
      </iconSet>
    </cfRule>
  </conditionalFormatting>
  <conditionalFormatting sqref="M192">
    <cfRule type="iconSet" priority="22">
      <iconSet iconSet="5Rating" showValue="0">
        <cfvo type="percent" val="0"/>
        <cfvo type="num" val="0.2"/>
        <cfvo type="num" val="0.4"/>
        <cfvo type="num" val="0.6"/>
        <cfvo type="num" val="0.8"/>
      </iconSet>
    </cfRule>
  </conditionalFormatting>
  <conditionalFormatting sqref="M180">
    <cfRule type="iconSet" priority="21">
      <iconSet iconSet="5Rating" showValue="0">
        <cfvo type="percent" val="0"/>
        <cfvo type="num" val="0.2"/>
        <cfvo type="num" val="0.4"/>
        <cfvo type="num" val="0.6"/>
        <cfvo type="num" val="0.8"/>
      </iconSet>
    </cfRule>
  </conditionalFormatting>
  <conditionalFormatting sqref="M226">
    <cfRule type="iconSet" priority="20">
      <iconSet iconSet="5Rating" showValue="0">
        <cfvo type="percent" val="0"/>
        <cfvo type="num" val="0.2"/>
        <cfvo type="num" val="0.4"/>
        <cfvo type="num" val="0.6"/>
        <cfvo type="num" val="0.8"/>
      </iconSet>
    </cfRule>
  </conditionalFormatting>
  <conditionalFormatting sqref="M214">
    <cfRule type="iconSet" priority="19">
      <iconSet iconSet="5Rating" showValue="0">
        <cfvo type="percent" val="0"/>
        <cfvo type="num" val="0.2"/>
        <cfvo type="num" val="0.4"/>
        <cfvo type="num" val="0.6"/>
        <cfvo type="num" val="0.8"/>
      </iconSet>
    </cfRule>
  </conditionalFormatting>
  <conditionalFormatting sqref="M260">
    <cfRule type="iconSet" priority="18">
      <iconSet iconSet="5Rating" showValue="0">
        <cfvo type="percent" val="0"/>
        <cfvo type="num" val="0.2"/>
        <cfvo type="num" val="0.4"/>
        <cfvo type="num" val="0.6"/>
        <cfvo type="num" val="0.8"/>
      </iconSet>
    </cfRule>
  </conditionalFormatting>
  <conditionalFormatting sqref="M248">
    <cfRule type="iconSet" priority="17">
      <iconSet iconSet="5Rating" showValue="0">
        <cfvo type="percent" val="0"/>
        <cfvo type="num" val="0.2"/>
        <cfvo type="num" val="0.4"/>
        <cfvo type="num" val="0.6"/>
        <cfvo type="num" val="0.8"/>
      </iconSet>
    </cfRule>
  </conditionalFormatting>
  <conditionalFormatting sqref="M294">
    <cfRule type="iconSet" priority="16">
      <iconSet iconSet="5Rating" showValue="0">
        <cfvo type="percent" val="0"/>
        <cfvo type="num" val="0.2"/>
        <cfvo type="num" val="0.4"/>
        <cfvo type="num" val="0.6"/>
        <cfvo type="num" val="0.8"/>
      </iconSet>
    </cfRule>
  </conditionalFormatting>
  <conditionalFormatting sqref="M282">
    <cfRule type="iconSet" priority="15">
      <iconSet iconSet="5Rating" showValue="0">
        <cfvo type="percent" val="0"/>
        <cfvo type="num" val="0.2"/>
        <cfvo type="num" val="0.4"/>
        <cfvo type="num" val="0.6"/>
        <cfvo type="num" val="0.8"/>
      </iconSet>
    </cfRule>
  </conditionalFormatting>
  <conditionalFormatting sqref="M328">
    <cfRule type="iconSet" priority="14">
      <iconSet iconSet="5Rating" showValue="0">
        <cfvo type="percent" val="0"/>
        <cfvo type="num" val="0.2"/>
        <cfvo type="num" val="0.4"/>
        <cfvo type="num" val="0.6"/>
        <cfvo type="num" val="0.8"/>
      </iconSet>
    </cfRule>
  </conditionalFormatting>
  <conditionalFormatting sqref="M316">
    <cfRule type="iconSet" priority="13">
      <iconSet iconSet="5Rating" showValue="0">
        <cfvo type="percent" val="0"/>
        <cfvo type="num" val="0.2"/>
        <cfvo type="num" val="0.4"/>
        <cfvo type="num" val="0.6"/>
        <cfvo type="num" val="0.8"/>
      </iconSet>
    </cfRule>
  </conditionalFormatting>
  <conditionalFormatting sqref="M362">
    <cfRule type="iconSet" priority="12">
      <iconSet iconSet="5Rating" showValue="0">
        <cfvo type="percent" val="0"/>
        <cfvo type="num" val="0.2"/>
        <cfvo type="num" val="0.4"/>
        <cfvo type="num" val="0.6"/>
        <cfvo type="num" val="0.8"/>
      </iconSet>
    </cfRule>
  </conditionalFormatting>
  <conditionalFormatting sqref="M350">
    <cfRule type="iconSet" priority="11">
      <iconSet iconSet="5Rating" showValue="0">
        <cfvo type="percent" val="0"/>
        <cfvo type="num" val="0.2"/>
        <cfvo type="num" val="0.4"/>
        <cfvo type="num" val="0.6"/>
        <cfvo type="num" val="0.8"/>
      </iconSet>
    </cfRule>
  </conditionalFormatting>
  <conditionalFormatting sqref="M396">
    <cfRule type="iconSet" priority="10">
      <iconSet iconSet="5Rating" showValue="0">
        <cfvo type="percent" val="0"/>
        <cfvo type="num" val="0.2"/>
        <cfvo type="num" val="0.4"/>
        <cfvo type="num" val="0.6"/>
        <cfvo type="num" val="0.8"/>
      </iconSet>
    </cfRule>
  </conditionalFormatting>
  <conditionalFormatting sqref="M384">
    <cfRule type="iconSet" priority="9">
      <iconSet iconSet="5Rating" showValue="0">
        <cfvo type="percent" val="0"/>
        <cfvo type="num" val="0.2"/>
        <cfvo type="num" val="0.4"/>
        <cfvo type="num" val="0.6"/>
        <cfvo type="num" val="0.8"/>
      </iconSet>
    </cfRule>
  </conditionalFormatting>
  <conditionalFormatting sqref="M430">
    <cfRule type="iconSet" priority="8">
      <iconSet iconSet="5Rating" showValue="0">
        <cfvo type="percent" val="0"/>
        <cfvo type="num" val="0.2"/>
        <cfvo type="num" val="0.4"/>
        <cfvo type="num" val="0.6"/>
        <cfvo type="num" val="0.8"/>
      </iconSet>
    </cfRule>
  </conditionalFormatting>
  <conditionalFormatting sqref="M418">
    <cfRule type="iconSet" priority="7">
      <iconSet iconSet="5Rating" showValue="0">
        <cfvo type="percent" val="0"/>
        <cfvo type="num" val="0.2"/>
        <cfvo type="num" val="0.4"/>
        <cfvo type="num" val="0.6"/>
        <cfvo type="num" val="0.8"/>
      </iconSet>
    </cfRule>
  </conditionalFormatting>
  <conditionalFormatting sqref="M464">
    <cfRule type="iconSet" priority="6">
      <iconSet iconSet="5Rating" showValue="0">
        <cfvo type="percent" val="0"/>
        <cfvo type="num" val="0.2"/>
        <cfvo type="num" val="0.4"/>
        <cfvo type="num" val="0.6"/>
        <cfvo type="num" val="0.8"/>
      </iconSet>
    </cfRule>
  </conditionalFormatting>
  <conditionalFormatting sqref="M452">
    <cfRule type="iconSet" priority="5">
      <iconSet iconSet="5Rating" showValue="0">
        <cfvo type="percent" val="0"/>
        <cfvo type="num" val="0.2"/>
        <cfvo type="num" val="0.4"/>
        <cfvo type="num" val="0.6"/>
        <cfvo type="num" val="0.8"/>
      </iconSet>
    </cfRule>
  </conditionalFormatting>
  <conditionalFormatting sqref="M498">
    <cfRule type="iconSet" priority="4">
      <iconSet iconSet="5Rating" showValue="0">
        <cfvo type="percent" val="0"/>
        <cfvo type="num" val="0.2"/>
        <cfvo type="num" val="0.4"/>
        <cfvo type="num" val="0.6"/>
        <cfvo type="num" val="0.8"/>
      </iconSet>
    </cfRule>
  </conditionalFormatting>
  <conditionalFormatting sqref="M486">
    <cfRule type="iconSet" priority="3">
      <iconSet iconSet="5Rating" showValue="0">
        <cfvo type="percent" val="0"/>
        <cfvo type="num" val="0.2"/>
        <cfvo type="num" val="0.4"/>
        <cfvo type="num" val="0.6"/>
        <cfvo type="num" val="0.8"/>
      </iconSet>
    </cfRule>
  </conditionalFormatting>
  <conditionalFormatting sqref="M532">
    <cfRule type="iconSet" priority="2">
      <iconSet iconSet="5Rating" showValue="0">
        <cfvo type="percent" val="0"/>
        <cfvo type="num" val="0.2"/>
        <cfvo type="num" val="0.4"/>
        <cfvo type="num" val="0.6"/>
        <cfvo type="num" val="0.8"/>
      </iconSet>
    </cfRule>
  </conditionalFormatting>
  <conditionalFormatting sqref="M520">
    <cfRule type="iconSet" priority="1">
      <iconSet iconSet="5Rating" showValue="0">
        <cfvo type="percent" val="0"/>
        <cfvo type="num" val="0.2"/>
        <cfvo type="num" val="0.4"/>
        <cfvo type="num" val="0.6"/>
        <cfvo type="num" val="0.8"/>
      </iconSet>
    </cfRule>
  </conditionalFormatting>
  <printOptions horizontalCentered="1" verticalCentered="1"/>
  <pageMargins left="0.7" right="0.7" top="0.75" bottom="0.75" header="0.3" footer="0.3"/>
  <pageSetup paperSize="9" fitToWidth="0" fitToHeight="0" orientation="landscape" r:id="rId1"/>
  <headerFooter>
    <oddHeader>&amp;C&amp;K00-037Akčný plán zlepšovania</oddHeader>
    <oddFooter xml:space="preserve">&amp;C&amp;K00-046EASY CAF Tool&amp;R&amp;K00-024Strana &amp;P z &amp;N   </oddFooter>
  </headerFooter>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E196-78B8-4198-9E29-92DB9867DECD}">
  <dimension ref="A1:O237"/>
  <sheetViews>
    <sheetView showGridLines="0" view="pageLayout" zoomScale="130" zoomScaleNormal="130" zoomScaleSheetLayoutView="115" zoomScalePageLayoutView="130" workbookViewId="0"/>
  </sheetViews>
  <sheetFormatPr defaultColWidth="0" defaultRowHeight="14.25" customHeight="1" zeroHeight="1" x14ac:dyDescent="0.2"/>
  <cols>
    <col min="1" max="13" width="9" style="246" customWidth="1"/>
    <col min="14" max="14" width="6" style="246" customWidth="1"/>
    <col min="15" max="15" width="47" style="246" hidden="1" customWidth="1"/>
    <col min="16" max="16384" width="1.75" style="246" hidden="1"/>
  </cols>
  <sheetData>
    <row r="1" spans="1:13" x14ac:dyDescent="0.2">
      <c r="A1" s="256"/>
      <c r="B1" s="248"/>
      <c r="C1" s="248"/>
      <c r="D1" s="248"/>
      <c r="E1" s="248"/>
      <c r="F1" s="248"/>
      <c r="G1" s="248"/>
      <c r="H1" s="248"/>
      <c r="I1" s="248"/>
      <c r="J1" s="248"/>
      <c r="K1" s="248"/>
      <c r="L1" s="248"/>
      <c r="M1" s="249"/>
    </row>
    <row r="2" spans="1:13" x14ac:dyDescent="0.2">
      <c r="A2" s="257"/>
      <c r="B2" s="251"/>
      <c r="C2" s="251"/>
      <c r="D2" s="251"/>
      <c r="E2" s="251"/>
      <c r="F2" s="251"/>
      <c r="G2" s="251"/>
      <c r="H2" s="251"/>
      <c r="I2" s="251"/>
      <c r="J2" s="251"/>
      <c r="K2" s="251"/>
      <c r="L2" s="251"/>
      <c r="M2" s="252"/>
    </row>
    <row r="3" spans="1:13" x14ac:dyDescent="0.2">
      <c r="A3" s="257"/>
      <c r="B3" s="251"/>
      <c r="C3" s="251"/>
      <c r="D3" s="251"/>
      <c r="E3" s="251"/>
      <c r="F3" s="251"/>
      <c r="G3" s="251"/>
      <c r="H3" s="251"/>
      <c r="I3" s="251"/>
      <c r="J3" s="251"/>
      <c r="K3" s="251"/>
      <c r="L3" s="251"/>
      <c r="M3" s="252"/>
    </row>
    <row r="4" spans="1:13" x14ac:dyDescent="0.2">
      <c r="A4" s="257"/>
      <c r="B4" s="251"/>
      <c r="C4" s="251"/>
      <c r="D4" s="251"/>
      <c r="E4" s="251"/>
      <c r="F4" s="251"/>
      <c r="G4" s="251"/>
      <c r="H4" s="251"/>
      <c r="I4" s="251"/>
      <c r="J4" s="251"/>
      <c r="K4" s="251"/>
      <c r="L4" s="251"/>
      <c r="M4" s="252"/>
    </row>
    <row r="5" spans="1:13" x14ac:dyDescent="0.2">
      <c r="A5" s="257"/>
      <c r="B5" s="251"/>
      <c r="C5" s="251"/>
      <c r="D5" s="251"/>
      <c r="E5" s="251"/>
      <c r="F5" s="251"/>
      <c r="G5" s="251"/>
      <c r="H5" s="251"/>
      <c r="I5" s="251"/>
      <c r="J5" s="251"/>
      <c r="K5" s="251"/>
      <c r="L5" s="251"/>
      <c r="M5" s="252"/>
    </row>
    <row r="6" spans="1:13" ht="14.25" customHeight="1" x14ac:dyDescent="0.2">
      <c r="A6" s="257"/>
      <c r="B6" s="258"/>
      <c r="C6" s="258"/>
      <c r="D6" s="258"/>
      <c r="E6" s="258"/>
      <c r="F6" s="251"/>
      <c r="G6" s="251"/>
      <c r="H6" s="251"/>
      <c r="I6" s="251"/>
      <c r="J6" s="251"/>
      <c r="K6" s="251"/>
      <c r="L6" s="251"/>
      <c r="M6" s="252"/>
    </row>
    <row r="7" spans="1:13" ht="14.25" customHeight="1" x14ac:dyDescent="0.2">
      <c r="A7" s="250"/>
      <c r="B7" s="283" t="s">
        <v>277</v>
      </c>
      <c r="C7" s="284" t="s">
        <v>278</v>
      </c>
      <c r="D7" s="284" t="s">
        <v>279</v>
      </c>
      <c r="E7" s="284" t="s">
        <v>280</v>
      </c>
      <c r="F7" s="285" t="s">
        <v>281</v>
      </c>
      <c r="G7" s="285" t="s">
        <v>282</v>
      </c>
      <c r="H7" s="285" t="s">
        <v>283</v>
      </c>
      <c r="I7" s="285" t="s">
        <v>284</v>
      </c>
      <c r="J7" s="285" t="s">
        <v>285</v>
      </c>
      <c r="K7" s="285" t="s">
        <v>286</v>
      </c>
      <c r="L7" s="286" t="s">
        <v>287</v>
      </c>
      <c r="M7" s="252"/>
    </row>
    <row r="8" spans="1:13" ht="14.25" customHeight="1" x14ac:dyDescent="0.2">
      <c r="A8" s="250"/>
      <c r="B8" s="287" t="s">
        <v>288</v>
      </c>
      <c r="C8" s="288" t="s">
        <v>289</v>
      </c>
      <c r="D8" s="289" t="s">
        <v>290</v>
      </c>
      <c r="E8" s="288" t="s">
        <v>291</v>
      </c>
      <c r="F8" s="290" t="s">
        <v>292</v>
      </c>
      <c r="G8" s="290" t="s">
        <v>293</v>
      </c>
      <c r="H8" s="290" t="s">
        <v>294</v>
      </c>
      <c r="I8" s="290" t="s">
        <v>295</v>
      </c>
      <c r="J8" s="290" t="s">
        <v>296</v>
      </c>
      <c r="K8" s="290" t="s">
        <v>297</v>
      </c>
      <c r="L8" s="291" t="s">
        <v>298</v>
      </c>
      <c r="M8" s="252"/>
    </row>
    <row r="9" spans="1:13" ht="14.25" customHeight="1" x14ac:dyDescent="0.2">
      <c r="A9" s="250"/>
      <c r="B9" s="292" t="s">
        <v>111</v>
      </c>
      <c r="C9" s="293" t="s">
        <v>299</v>
      </c>
      <c r="D9" s="294" t="s">
        <v>300</v>
      </c>
      <c r="E9" s="293">
        <v>123</v>
      </c>
      <c r="F9" s="295"/>
      <c r="G9" s="295"/>
      <c r="H9" s="295"/>
      <c r="I9" s="295"/>
      <c r="J9" s="295"/>
      <c r="K9" s="295"/>
      <c r="L9" s="296"/>
      <c r="M9" s="252"/>
    </row>
    <row r="10" spans="1:13" ht="14.25" customHeight="1" x14ac:dyDescent="0.2">
      <c r="A10" s="250"/>
      <c r="B10" s="258"/>
      <c r="C10" s="258"/>
      <c r="D10" s="258"/>
      <c r="E10" s="258"/>
      <c r="F10" s="251"/>
      <c r="G10" s="251"/>
      <c r="H10" s="251"/>
      <c r="I10" s="251"/>
      <c r="J10" s="251"/>
      <c r="K10" s="251"/>
      <c r="L10" s="251"/>
      <c r="M10" s="252"/>
    </row>
    <row r="11" spans="1:13" ht="14.25" customHeight="1" x14ac:dyDescent="0.2">
      <c r="A11" s="250"/>
      <c r="B11" s="258"/>
      <c r="C11" s="258"/>
      <c r="D11" s="258"/>
      <c r="E11" s="258"/>
      <c r="F11" s="251"/>
      <c r="G11" s="251"/>
      <c r="H11" s="251"/>
      <c r="I11" s="251"/>
      <c r="J11" s="251"/>
      <c r="K11" s="251"/>
      <c r="L11" s="251"/>
      <c r="M11" s="252"/>
    </row>
    <row r="12" spans="1:13" ht="14.25" customHeight="1" x14ac:dyDescent="0.2">
      <c r="A12" s="250"/>
      <c r="B12" s="258"/>
      <c r="C12" s="498" t="s">
        <v>301</v>
      </c>
      <c r="D12" s="499"/>
      <c r="E12" s="502" t="s">
        <v>302</v>
      </c>
      <c r="F12" s="503"/>
      <c r="G12" s="503"/>
      <c r="H12" s="503"/>
      <c r="I12" s="503"/>
      <c r="J12" s="503"/>
      <c r="K12" s="503"/>
      <c r="L12" s="503"/>
      <c r="M12" s="252"/>
    </row>
    <row r="13" spans="1:13" x14ac:dyDescent="0.2">
      <c r="A13" s="250"/>
      <c r="B13" s="251"/>
      <c r="C13" s="498"/>
      <c r="D13" s="499"/>
      <c r="E13" s="502"/>
      <c r="F13" s="503"/>
      <c r="G13" s="503"/>
      <c r="H13" s="503"/>
      <c r="I13" s="503"/>
      <c r="J13" s="503"/>
      <c r="K13" s="503"/>
      <c r="L13" s="503"/>
      <c r="M13" s="252"/>
    </row>
    <row r="14" spans="1:13" ht="14.25" customHeight="1" x14ac:dyDescent="0.2">
      <c r="A14" s="259"/>
      <c r="B14" s="260"/>
      <c r="C14" s="498"/>
      <c r="D14" s="499"/>
      <c r="E14" s="502"/>
      <c r="F14" s="503"/>
      <c r="G14" s="503"/>
      <c r="H14" s="503"/>
      <c r="I14" s="503"/>
      <c r="J14" s="503"/>
      <c r="K14" s="503"/>
      <c r="L14" s="503"/>
      <c r="M14" s="252"/>
    </row>
    <row r="15" spans="1:13" ht="15" customHeight="1" x14ac:dyDescent="0.2">
      <c r="A15" s="259"/>
      <c r="B15" s="260"/>
      <c r="C15" s="498"/>
      <c r="D15" s="499"/>
      <c r="E15" s="502"/>
      <c r="F15" s="503"/>
      <c r="G15" s="503"/>
      <c r="H15" s="503"/>
      <c r="I15" s="503"/>
      <c r="J15" s="503"/>
      <c r="K15" s="503"/>
      <c r="L15" s="503"/>
      <c r="M15" s="252"/>
    </row>
    <row r="16" spans="1:13" ht="14.25" customHeight="1" x14ac:dyDescent="0.2">
      <c r="A16" s="259"/>
      <c r="B16" s="260"/>
      <c r="C16" s="260"/>
      <c r="D16" s="266"/>
      <c r="E16" s="260"/>
      <c r="F16" s="260"/>
      <c r="G16" s="260"/>
      <c r="H16" s="260"/>
      <c r="I16" s="251"/>
      <c r="J16" s="251"/>
      <c r="K16" s="251"/>
      <c r="L16" s="251"/>
      <c r="M16" s="252"/>
    </row>
    <row r="17" spans="1:13" ht="14.25" customHeight="1" x14ac:dyDescent="0.2">
      <c r="A17" s="259"/>
      <c r="B17" s="260"/>
      <c r="C17" s="498" t="s">
        <v>304</v>
      </c>
      <c r="D17" s="499"/>
      <c r="E17" s="502" t="s">
        <v>303</v>
      </c>
      <c r="F17" s="503"/>
      <c r="G17" s="503"/>
      <c r="H17" s="503"/>
      <c r="I17" s="503"/>
      <c r="J17" s="503"/>
      <c r="K17" s="503"/>
      <c r="L17" s="503"/>
      <c r="M17" s="261"/>
    </row>
    <row r="18" spans="1:13" ht="14.25" customHeight="1" x14ac:dyDescent="0.2">
      <c r="A18" s="259"/>
      <c r="B18" s="260"/>
      <c r="C18" s="498"/>
      <c r="D18" s="499"/>
      <c r="E18" s="502"/>
      <c r="F18" s="503"/>
      <c r="G18" s="503"/>
      <c r="H18" s="503"/>
      <c r="I18" s="503"/>
      <c r="J18" s="503"/>
      <c r="K18" s="503"/>
      <c r="L18" s="503"/>
      <c r="M18" s="262"/>
    </row>
    <row r="19" spans="1:13" ht="14.25" customHeight="1" x14ac:dyDescent="0.2">
      <c r="A19" s="259"/>
      <c r="B19" s="260"/>
      <c r="C19" s="498"/>
      <c r="D19" s="499"/>
      <c r="E19" s="502"/>
      <c r="F19" s="503"/>
      <c r="G19" s="503"/>
      <c r="H19" s="503"/>
      <c r="I19" s="503"/>
      <c r="J19" s="503"/>
      <c r="K19" s="503"/>
      <c r="L19" s="503"/>
      <c r="M19" s="262"/>
    </row>
    <row r="20" spans="1:13" ht="14.25" customHeight="1" x14ac:dyDescent="0.2">
      <c r="A20" s="259"/>
      <c r="B20" s="260"/>
      <c r="C20" s="498"/>
      <c r="D20" s="499"/>
      <c r="E20" s="502"/>
      <c r="F20" s="503"/>
      <c r="G20" s="503"/>
      <c r="H20" s="503"/>
      <c r="I20" s="503"/>
      <c r="J20" s="503"/>
      <c r="K20" s="503"/>
      <c r="L20" s="503"/>
      <c r="M20" s="262"/>
    </row>
    <row r="21" spans="1:13" ht="14.25" customHeight="1" x14ac:dyDescent="0.2">
      <c r="A21" s="259"/>
      <c r="B21" s="260"/>
      <c r="C21" s="498"/>
      <c r="D21" s="499"/>
      <c r="E21" s="502"/>
      <c r="F21" s="503"/>
      <c r="G21" s="503"/>
      <c r="H21" s="503"/>
      <c r="I21" s="503"/>
      <c r="J21" s="503"/>
      <c r="K21" s="503"/>
      <c r="L21" s="503"/>
      <c r="M21" s="263"/>
    </row>
    <row r="22" spans="1:13" ht="14.25" customHeight="1" x14ac:dyDescent="0.2">
      <c r="A22" s="259"/>
      <c r="B22" s="260"/>
      <c r="C22" s="260"/>
      <c r="D22" s="266"/>
      <c r="E22" s="260"/>
      <c r="F22" s="260"/>
      <c r="G22" s="260"/>
      <c r="H22" s="260"/>
      <c r="I22" s="251"/>
      <c r="J22" s="264"/>
      <c r="K22" s="264"/>
      <c r="L22" s="264"/>
      <c r="M22" s="262"/>
    </row>
    <row r="23" spans="1:13" ht="14.25" customHeight="1" x14ac:dyDescent="0.2">
      <c r="A23" s="259"/>
      <c r="B23" s="260"/>
      <c r="C23" s="498" t="s">
        <v>305</v>
      </c>
      <c r="D23" s="499"/>
      <c r="E23" s="502" t="s">
        <v>322</v>
      </c>
      <c r="F23" s="503"/>
      <c r="G23" s="503"/>
      <c r="H23" s="503"/>
      <c r="I23" s="503"/>
      <c r="J23" s="503"/>
      <c r="K23" s="503"/>
      <c r="L23" s="503"/>
      <c r="M23" s="262"/>
    </row>
    <row r="24" spans="1:13" ht="14.25" customHeight="1" x14ac:dyDescent="0.2">
      <c r="A24" s="259"/>
      <c r="B24" s="260"/>
      <c r="C24" s="498"/>
      <c r="D24" s="499"/>
      <c r="E24" s="502"/>
      <c r="F24" s="503"/>
      <c r="G24" s="503"/>
      <c r="H24" s="503"/>
      <c r="I24" s="503"/>
      <c r="J24" s="503"/>
      <c r="K24" s="503"/>
      <c r="L24" s="503"/>
      <c r="M24" s="262"/>
    </row>
    <row r="25" spans="1:13" ht="14.25" customHeight="1" x14ac:dyDescent="0.2">
      <c r="A25" s="259"/>
      <c r="B25" s="260"/>
      <c r="C25" s="498"/>
      <c r="D25" s="499"/>
      <c r="E25" s="502"/>
      <c r="F25" s="503"/>
      <c r="G25" s="503"/>
      <c r="H25" s="503"/>
      <c r="I25" s="503"/>
      <c r="J25" s="503"/>
      <c r="K25" s="503"/>
      <c r="L25" s="503"/>
      <c r="M25" s="265"/>
    </row>
    <row r="26" spans="1:13" ht="14.25" customHeight="1" x14ac:dyDescent="0.2">
      <c r="A26" s="259"/>
      <c r="B26" s="260"/>
      <c r="C26" s="498"/>
      <c r="D26" s="499"/>
      <c r="E26" s="502"/>
      <c r="F26" s="503"/>
      <c r="G26" s="503"/>
      <c r="H26" s="503"/>
      <c r="I26" s="503"/>
      <c r="J26" s="503"/>
      <c r="K26" s="503"/>
      <c r="L26" s="503"/>
      <c r="M26" s="265"/>
    </row>
    <row r="27" spans="1:13" ht="14.25" customHeight="1" x14ac:dyDescent="0.2">
      <c r="A27" s="259"/>
      <c r="B27" s="260"/>
      <c r="C27" s="498"/>
      <c r="D27" s="499"/>
      <c r="E27" s="502"/>
      <c r="F27" s="503"/>
      <c r="G27" s="503"/>
      <c r="H27" s="503"/>
      <c r="I27" s="503"/>
      <c r="J27" s="503"/>
      <c r="K27" s="503"/>
      <c r="L27" s="503"/>
      <c r="M27" s="265"/>
    </row>
    <row r="28" spans="1:13" ht="14.25" customHeight="1" x14ac:dyDescent="0.2">
      <c r="A28" s="250"/>
      <c r="B28" s="251"/>
      <c r="C28" s="498"/>
      <c r="D28" s="499"/>
      <c r="E28" s="502"/>
      <c r="F28" s="503"/>
      <c r="G28" s="503"/>
      <c r="H28" s="503"/>
      <c r="I28" s="503"/>
      <c r="J28" s="503"/>
      <c r="K28" s="503"/>
      <c r="L28" s="503"/>
      <c r="M28" s="252"/>
    </row>
    <row r="29" spans="1:13" ht="14.25" customHeight="1" x14ac:dyDescent="0.2">
      <c r="A29" s="250"/>
      <c r="B29" s="251"/>
      <c r="C29" s="498"/>
      <c r="D29" s="499"/>
      <c r="E29" s="502"/>
      <c r="F29" s="503"/>
      <c r="G29" s="503"/>
      <c r="H29" s="503"/>
      <c r="I29" s="503"/>
      <c r="J29" s="503"/>
      <c r="K29" s="503"/>
      <c r="L29" s="503"/>
      <c r="M29" s="252"/>
    </row>
    <row r="30" spans="1:13" ht="14.25" customHeight="1" x14ac:dyDescent="0.2">
      <c r="A30" s="250"/>
      <c r="B30" s="251"/>
      <c r="C30" s="498"/>
      <c r="D30" s="499"/>
      <c r="E30" s="502"/>
      <c r="F30" s="503"/>
      <c r="G30" s="503"/>
      <c r="H30" s="503"/>
      <c r="I30" s="503"/>
      <c r="J30" s="503"/>
      <c r="K30" s="503"/>
      <c r="L30" s="503"/>
      <c r="M30" s="252"/>
    </row>
    <row r="31" spans="1:13" ht="14.25" customHeight="1" x14ac:dyDescent="0.2">
      <c r="A31" s="259"/>
      <c r="B31" s="260"/>
      <c r="C31" s="498"/>
      <c r="D31" s="499"/>
      <c r="E31" s="502"/>
      <c r="F31" s="503"/>
      <c r="G31" s="503"/>
      <c r="H31" s="503"/>
      <c r="I31" s="503"/>
      <c r="J31" s="503"/>
      <c r="K31" s="503"/>
      <c r="L31" s="503"/>
      <c r="M31" s="265"/>
    </row>
    <row r="32" spans="1:13" ht="14.25" customHeight="1" x14ac:dyDescent="0.2">
      <c r="A32" s="250"/>
      <c r="B32" s="251"/>
      <c r="C32" s="251"/>
      <c r="D32" s="267"/>
      <c r="E32" s="251"/>
      <c r="F32" s="251"/>
      <c r="G32" s="251"/>
      <c r="H32" s="251"/>
      <c r="I32" s="251"/>
      <c r="J32" s="251"/>
      <c r="K32" s="251"/>
      <c r="L32" s="251"/>
      <c r="M32" s="252"/>
    </row>
    <row r="33" spans="1:13" ht="14.25" customHeight="1" x14ac:dyDescent="0.2">
      <c r="A33" s="253"/>
      <c r="B33" s="254"/>
      <c r="C33" s="254"/>
      <c r="D33" s="268"/>
      <c r="E33" s="254"/>
      <c r="F33" s="254"/>
      <c r="G33" s="254"/>
      <c r="H33" s="254"/>
      <c r="I33" s="254"/>
      <c r="J33" s="254"/>
      <c r="K33" s="254"/>
      <c r="L33" s="254"/>
      <c r="M33" s="255"/>
    </row>
    <row r="34" spans="1:13" ht="14.25" customHeight="1" x14ac:dyDescent="0.2">
      <c r="A34" s="247"/>
      <c r="B34" s="248"/>
      <c r="C34" s="248"/>
      <c r="D34" s="269"/>
      <c r="E34" s="248"/>
      <c r="F34" s="248"/>
      <c r="G34" s="248"/>
      <c r="H34" s="248"/>
      <c r="I34" s="248"/>
      <c r="J34" s="248"/>
      <c r="K34" s="248"/>
      <c r="L34" s="248"/>
      <c r="M34" s="249"/>
    </row>
    <row r="35" spans="1:13" ht="14.25" customHeight="1" x14ac:dyDescent="0.2">
      <c r="A35" s="250"/>
      <c r="B35" s="251"/>
      <c r="C35" s="498" t="s">
        <v>306</v>
      </c>
      <c r="D35" s="499"/>
      <c r="E35" s="502" t="s">
        <v>307</v>
      </c>
      <c r="F35" s="503"/>
      <c r="G35" s="503"/>
      <c r="H35" s="503"/>
      <c r="I35" s="503"/>
      <c r="J35" s="503"/>
      <c r="K35" s="503"/>
      <c r="L35" s="503"/>
      <c r="M35" s="252"/>
    </row>
    <row r="36" spans="1:13" ht="14.25" customHeight="1" x14ac:dyDescent="0.2">
      <c r="A36" s="250"/>
      <c r="B36" s="251"/>
      <c r="C36" s="498"/>
      <c r="D36" s="499"/>
      <c r="E36" s="502"/>
      <c r="F36" s="503"/>
      <c r="G36" s="503"/>
      <c r="H36" s="503"/>
      <c r="I36" s="503"/>
      <c r="J36" s="503"/>
      <c r="K36" s="503"/>
      <c r="L36" s="503"/>
      <c r="M36" s="252"/>
    </row>
    <row r="37" spans="1:13" ht="14.25" customHeight="1" x14ac:dyDescent="0.2">
      <c r="A37" s="250"/>
      <c r="B37" s="251"/>
      <c r="C37" s="498"/>
      <c r="D37" s="499"/>
      <c r="E37" s="502"/>
      <c r="F37" s="503"/>
      <c r="G37" s="503"/>
      <c r="H37" s="503"/>
      <c r="I37" s="503"/>
      <c r="J37" s="503"/>
      <c r="K37" s="503"/>
      <c r="L37" s="503"/>
      <c r="M37" s="252"/>
    </row>
    <row r="38" spans="1:13" ht="14.25" customHeight="1" x14ac:dyDescent="0.2">
      <c r="A38" s="250"/>
      <c r="B38" s="251"/>
      <c r="C38" s="498"/>
      <c r="D38" s="499"/>
      <c r="E38" s="502"/>
      <c r="F38" s="503"/>
      <c r="G38" s="503"/>
      <c r="H38" s="503"/>
      <c r="I38" s="503"/>
      <c r="J38" s="503"/>
      <c r="K38" s="503"/>
      <c r="L38" s="503"/>
      <c r="M38" s="252"/>
    </row>
    <row r="39" spans="1:13" ht="14.25" customHeight="1" x14ac:dyDescent="0.2">
      <c r="A39" s="250"/>
      <c r="B39" s="251"/>
      <c r="C39" s="497" t="s">
        <v>308</v>
      </c>
      <c r="D39" s="508"/>
      <c r="E39" s="511" t="s">
        <v>309</v>
      </c>
      <c r="F39" s="496"/>
      <c r="G39" s="496"/>
      <c r="H39" s="496"/>
      <c r="I39" s="496"/>
      <c r="J39" s="496"/>
      <c r="K39" s="496"/>
      <c r="L39" s="496"/>
      <c r="M39" s="252"/>
    </row>
    <row r="40" spans="1:13" ht="14.25" customHeight="1" x14ac:dyDescent="0.2">
      <c r="A40" s="250"/>
      <c r="B40" s="251"/>
      <c r="C40" s="497"/>
      <c r="D40" s="508"/>
      <c r="E40" s="511"/>
      <c r="F40" s="496"/>
      <c r="G40" s="496"/>
      <c r="H40" s="496"/>
      <c r="I40" s="496"/>
      <c r="J40" s="496"/>
      <c r="K40" s="496"/>
      <c r="L40" s="496"/>
      <c r="M40" s="252"/>
    </row>
    <row r="41" spans="1:13" ht="14.25" customHeight="1" x14ac:dyDescent="0.2">
      <c r="A41" s="250"/>
      <c r="B41" s="251"/>
      <c r="C41" s="497"/>
      <c r="D41" s="508"/>
      <c r="E41" s="511"/>
      <c r="F41" s="496"/>
      <c r="G41" s="496"/>
      <c r="H41" s="496"/>
      <c r="I41" s="496"/>
      <c r="J41" s="496"/>
      <c r="K41" s="496"/>
      <c r="L41" s="496"/>
      <c r="M41" s="252"/>
    </row>
    <row r="42" spans="1:13" ht="14.25" customHeight="1" x14ac:dyDescent="0.2">
      <c r="A42" s="250"/>
      <c r="B42" s="251"/>
      <c r="C42" s="497"/>
      <c r="D42" s="508"/>
      <c r="E42" s="511"/>
      <c r="F42" s="496"/>
      <c r="G42" s="496"/>
      <c r="H42" s="496"/>
      <c r="I42" s="496"/>
      <c r="J42" s="496"/>
      <c r="K42" s="496"/>
      <c r="L42" s="496"/>
      <c r="M42" s="252"/>
    </row>
    <row r="43" spans="1:13" ht="14.25" customHeight="1" x14ac:dyDescent="0.2">
      <c r="A43" s="250"/>
      <c r="B43" s="251"/>
      <c r="C43" s="251"/>
      <c r="D43" s="267"/>
      <c r="E43" s="251"/>
      <c r="F43" s="251"/>
      <c r="G43" s="251"/>
      <c r="H43" s="251"/>
      <c r="I43" s="251"/>
      <c r="J43" s="251"/>
      <c r="K43" s="251"/>
      <c r="L43" s="251"/>
      <c r="M43" s="252"/>
    </row>
    <row r="44" spans="1:13" ht="14.25" customHeight="1" x14ac:dyDescent="0.2">
      <c r="A44" s="250"/>
      <c r="B44" s="251"/>
      <c r="C44" s="498" t="s">
        <v>311</v>
      </c>
      <c r="D44" s="499"/>
      <c r="E44" s="502" t="s">
        <v>310</v>
      </c>
      <c r="F44" s="503"/>
      <c r="G44" s="503"/>
      <c r="H44" s="503"/>
      <c r="I44" s="503"/>
      <c r="J44" s="503"/>
      <c r="K44" s="503"/>
      <c r="L44" s="503"/>
      <c r="M44" s="252"/>
    </row>
    <row r="45" spans="1:13" ht="14.25" customHeight="1" x14ac:dyDescent="0.2">
      <c r="A45" s="250"/>
      <c r="B45" s="251"/>
      <c r="C45" s="498"/>
      <c r="D45" s="499"/>
      <c r="E45" s="502"/>
      <c r="F45" s="503"/>
      <c r="G45" s="503"/>
      <c r="H45" s="503"/>
      <c r="I45" s="503"/>
      <c r="J45" s="503"/>
      <c r="K45" s="503"/>
      <c r="L45" s="503"/>
      <c r="M45" s="252"/>
    </row>
    <row r="46" spans="1:13" ht="14.25" customHeight="1" x14ac:dyDescent="0.2">
      <c r="A46" s="250"/>
      <c r="B46" s="251"/>
      <c r="C46" s="498"/>
      <c r="D46" s="499"/>
      <c r="E46" s="502"/>
      <c r="F46" s="503"/>
      <c r="G46" s="503"/>
      <c r="H46" s="503"/>
      <c r="I46" s="503"/>
      <c r="J46" s="503"/>
      <c r="K46" s="503"/>
      <c r="L46" s="503"/>
      <c r="M46" s="252"/>
    </row>
    <row r="47" spans="1:13" ht="14.25" customHeight="1" x14ac:dyDescent="0.2">
      <c r="A47" s="250"/>
      <c r="B47" s="251"/>
      <c r="C47" s="498"/>
      <c r="D47" s="499"/>
      <c r="E47" s="502"/>
      <c r="F47" s="503"/>
      <c r="G47" s="503"/>
      <c r="H47" s="503"/>
      <c r="I47" s="503"/>
      <c r="J47" s="503"/>
      <c r="K47" s="503"/>
      <c r="L47" s="503"/>
      <c r="M47" s="252"/>
    </row>
    <row r="48" spans="1:13" ht="14.25" customHeight="1" x14ac:dyDescent="0.2">
      <c r="A48" s="250"/>
      <c r="B48" s="251"/>
      <c r="C48" s="498"/>
      <c r="D48" s="499"/>
      <c r="E48" s="502"/>
      <c r="F48" s="503"/>
      <c r="G48" s="503"/>
      <c r="H48" s="503"/>
      <c r="I48" s="503"/>
      <c r="J48" s="503"/>
      <c r="K48" s="503"/>
      <c r="L48" s="503"/>
      <c r="M48" s="252"/>
    </row>
    <row r="49" spans="1:13" ht="14.25" customHeight="1" x14ac:dyDescent="0.2">
      <c r="A49" s="250"/>
      <c r="B49" s="251"/>
      <c r="C49" s="498"/>
      <c r="D49" s="499"/>
      <c r="E49" s="502"/>
      <c r="F49" s="503"/>
      <c r="G49" s="503"/>
      <c r="H49" s="503"/>
      <c r="I49" s="503"/>
      <c r="J49" s="503"/>
      <c r="K49" s="503"/>
      <c r="L49" s="503"/>
      <c r="M49" s="252"/>
    </row>
    <row r="50" spans="1:13" ht="14.25" customHeight="1" x14ac:dyDescent="0.2">
      <c r="A50" s="250"/>
      <c r="B50" s="251"/>
      <c r="C50" s="497" t="s">
        <v>312</v>
      </c>
      <c r="D50" s="508"/>
      <c r="E50" s="511" t="s">
        <v>313</v>
      </c>
      <c r="F50" s="496"/>
      <c r="G50" s="496"/>
      <c r="H50" s="496"/>
      <c r="I50" s="496"/>
      <c r="J50" s="496"/>
      <c r="K50" s="496"/>
      <c r="L50" s="496"/>
      <c r="M50" s="252"/>
    </row>
    <row r="51" spans="1:13" ht="14.25" customHeight="1" x14ac:dyDescent="0.2">
      <c r="A51" s="250"/>
      <c r="B51" s="251"/>
      <c r="C51" s="497"/>
      <c r="D51" s="508"/>
      <c r="E51" s="511"/>
      <c r="F51" s="496"/>
      <c r="G51" s="496"/>
      <c r="H51" s="496"/>
      <c r="I51" s="496"/>
      <c r="J51" s="496"/>
      <c r="K51" s="496"/>
      <c r="L51" s="496"/>
      <c r="M51" s="252"/>
    </row>
    <row r="52" spans="1:13" ht="14.25" customHeight="1" x14ac:dyDescent="0.2">
      <c r="A52" s="250"/>
      <c r="B52" s="251"/>
      <c r="C52" s="497"/>
      <c r="D52" s="508"/>
      <c r="E52" s="511"/>
      <c r="F52" s="496"/>
      <c r="G52" s="496"/>
      <c r="H52" s="496"/>
      <c r="I52" s="496"/>
      <c r="J52" s="496"/>
      <c r="K52" s="496"/>
      <c r="L52" s="496"/>
      <c r="M52" s="252"/>
    </row>
    <row r="53" spans="1:13" ht="14.25" customHeight="1" x14ac:dyDescent="0.2">
      <c r="A53" s="250"/>
      <c r="B53" s="251"/>
      <c r="C53" s="497"/>
      <c r="D53" s="508"/>
      <c r="E53" s="511"/>
      <c r="F53" s="496"/>
      <c r="G53" s="496"/>
      <c r="H53" s="496"/>
      <c r="I53" s="496"/>
      <c r="J53" s="496"/>
      <c r="K53" s="496"/>
      <c r="L53" s="496"/>
      <c r="M53" s="252"/>
    </row>
    <row r="54" spans="1:13" ht="14.25" customHeight="1" x14ac:dyDescent="0.2">
      <c r="A54" s="250"/>
      <c r="B54" s="251"/>
      <c r="C54" s="497"/>
      <c r="D54" s="508"/>
      <c r="E54" s="511"/>
      <c r="F54" s="496"/>
      <c r="G54" s="496"/>
      <c r="H54" s="496"/>
      <c r="I54" s="496"/>
      <c r="J54" s="496"/>
      <c r="K54" s="496"/>
      <c r="L54" s="496"/>
      <c r="M54" s="252"/>
    </row>
    <row r="55" spans="1:13" ht="14.25" customHeight="1" x14ac:dyDescent="0.2">
      <c r="A55" s="250"/>
      <c r="B55" s="251"/>
      <c r="C55" s="251"/>
      <c r="D55" s="267"/>
      <c r="E55" s="251"/>
      <c r="F55" s="251"/>
      <c r="G55" s="251"/>
      <c r="H55" s="251"/>
      <c r="I55" s="251"/>
      <c r="J55" s="251"/>
      <c r="K55" s="251"/>
      <c r="L55" s="251"/>
      <c r="M55" s="252"/>
    </row>
    <row r="56" spans="1:13" ht="14.25" customHeight="1" x14ac:dyDescent="0.2">
      <c r="A56" s="250"/>
      <c r="B56" s="251"/>
      <c r="C56" s="498" t="s">
        <v>315</v>
      </c>
      <c r="D56" s="499"/>
      <c r="E56" s="502" t="s">
        <v>314</v>
      </c>
      <c r="F56" s="503"/>
      <c r="G56" s="503"/>
      <c r="H56" s="503"/>
      <c r="I56" s="503"/>
      <c r="J56" s="503"/>
      <c r="K56" s="503"/>
      <c r="L56" s="503"/>
      <c r="M56" s="252"/>
    </row>
    <row r="57" spans="1:13" ht="14.25" customHeight="1" x14ac:dyDescent="0.2">
      <c r="A57" s="250"/>
      <c r="B57" s="251"/>
      <c r="C57" s="498"/>
      <c r="D57" s="499"/>
      <c r="E57" s="502"/>
      <c r="F57" s="503"/>
      <c r="G57" s="503"/>
      <c r="H57" s="503"/>
      <c r="I57" s="503"/>
      <c r="J57" s="503"/>
      <c r="K57" s="503"/>
      <c r="L57" s="503"/>
      <c r="M57" s="252"/>
    </row>
    <row r="58" spans="1:13" ht="14.25" customHeight="1" x14ac:dyDescent="0.2">
      <c r="A58" s="250"/>
      <c r="B58" s="251"/>
      <c r="C58" s="498"/>
      <c r="D58" s="499"/>
      <c r="E58" s="502"/>
      <c r="F58" s="503"/>
      <c r="G58" s="503"/>
      <c r="H58" s="503"/>
      <c r="I58" s="503"/>
      <c r="J58" s="503"/>
      <c r="K58" s="503"/>
      <c r="L58" s="503"/>
      <c r="M58" s="252"/>
    </row>
    <row r="59" spans="1:13" ht="14.25" customHeight="1" x14ac:dyDescent="0.2">
      <c r="A59" s="250"/>
      <c r="B59" s="251"/>
      <c r="C59" s="498"/>
      <c r="D59" s="499"/>
      <c r="E59" s="502"/>
      <c r="F59" s="503"/>
      <c r="G59" s="503"/>
      <c r="H59" s="503"/>
      <c r="I59" s="503"/>
      <c r="J59" s="503"/>
      <c r="K59" s="503"/>
      <c r="L59" s="503"/>
      <c r="M59" s="252"/>
    </row>
    <row r="60" spans="1:13" ht="14.25" customHeight="1" x14ac:dyDescent="0.2">
      <c r="A60" s="250"/>
      <c r="B60" s="251"/>
      <c r="C60" s="498"/>
      <c r="D60" s="499"/>
      <c r="E60" s="502"/>
      <c r="F60" s="503"/>
      <c r="G60" s="503"/>
      <c r="H60" s="503"/>
      <c r="I60" s="503"/>
      <c r="J60" s="503"/>
      <c r="K60" s="503"/>
      <c r="L60" s="503"/>
      <c r="M60" s="252"/>
    </row>
    <row r="61" spans="1:13" ht="14.25" customHeight="1" x14ac:dyDescent="0.2">
      <c r="A61" s="250"/>
      <c r="B61" s="251"/>
      <c r="C61" s="498"/>
      <c r="D61" s="499"/>
      <c r="E61" s="502"/>
      <c r="F61" s="503"/>
      <c r="G61" s="503"/>
      <c r="H61" s="503"/>
      <c r="I61" s="503"/>
      <c r="J61" s="503"/>
      <c r="K61" s="503"/>
      <c r="L61" s="503"/>
      <c r="M61" s="252"/>
    </row>
    <row r="62" spans="1:13" ht="14.25" customHeight="1" x14ac:dyDescent="0.2">
      <c r="A62" s="250"/>
      <c r="B62" s="251"/>
      <c r="C62" s="251"/>
      <c r="D62" s="267"/>
      <c r="E62" s="251"/>
      <c r="F62" s="251"/>
      <c r="G62" s="251"/>
      <c r="H62" s="251"/>
      <c r="I62" s="251"/>
      <c r="J62" s="251"/>
      <c r="K62" s="251"/>
      <c r="L62" s="251"/>
      <c r="M62" s="252"/>
    </row>
    <row r="63" spans="1:13" ht="14.25" customHeight="1" x14ac:dyDescent="0.2">
      <c r="A63" s="250"/>
      <c r="B63" s="251"/>
      <c r="C63" s="251"/>
      <c r="D63" s="267"/>
      <c r="E63" s="251"/>
      <c r="F63" s="251"/>
      <c r="G63" s="251"/>
      <c r="H63" s="251"/>
      <c r="I63" s="251"/>
      <c r="J63" s="251"/>
      <c r="K63" s="251"/>
      <c r="L63" s="251"/>
      <c r="M63" s="252"/>
    </row>
    <row r="64" spans="1:13" ht="14.25" customHeight="1" x14ac:dyDescent="0.2">
      <c r="A64" s="250"/>
      <c r="B64" s="251"/>
      <c r="C64" s="251"/>
      <c r="D64" s="267"/>
      <c r="E64" s="251"/>
      <c r="F64" s="251"/>
      <c r="G64" s="251"/>
      <c r="H64" s="251"/>
      <c r="I64" s="251"/>
      <c r="J64" s="251"/>
      <c r="K64" s="251"/>
      <c r="L64" s="251"/>
      <c r="M64" s="252"/>
    </row>
    <row r="65" spans="1:13" ht="14.25" customHeight="1" x14ac:dyDescent="0.2">
      <c r="A65" s="250"/>
      <c r="B65" s="251"/>
      <c r="C65" s="251"/>
      <c r="D65" s="267"/>
      <c r="E65" s="251"/>
      <c r="F65" s="251"/>
      <c r="G65" s="251"/>
      <c r="H65" s="251"/>
      <c r="I65" s="251"/>
      <c r="J65" s="251"/>
      <c r="K65" s="251"/>
      <c r="L65" s="251"/>
      <c r="M65" s="252"/>
    </row>
    <row r="66" spans="1:13" ht="14.25" customHeight="1" x14ac:dyDescent="0.2">
      <c r="A66" s="250"/>
      <c r="B66" s="251"/>
      <c r="C66" s="251"/>
      <c r="D66" s="267"/>
      <c r="E66" s="251"/>
      <c r="F66" s="251"/>
      <c r="G66" s="251"/>
      <c r="H66" s="251"/>
      <c r="I66" s="251"/>
      <c r="J66" s="251"/>
      <c r="K66" s="251"/>
      <c r="L66" s="251"/>
      <c r="M66" s="252"/>
    </row>
    <row r="67" spans="1:13" ht="14.25" customHeight="1" x14ac:dyDescent="0.2">
      <c r="A67" s="253"/>
      <c r="B67" s="254"/>
      <c r="C67" s="254"/>
      <c r="D67" s="268"/>
      <c r="E67" s="254"/>
      <c r="F67" s="254"/>
      <c r="G67" s="254"/>
      <c r="H67" s="254"/>
      <c r="I67" s="254"/>
      <c r="J67" s="254"/>
      <c r="K67" s="254"/>
      <c r="L67" s="254"/>
      <c r="M67" s="255"/>
    </row>
    <row r="68" spans="1:13" ht="14.25" customHeight="1" x14ac:dyDescent="0.2">
      <c r="A68" s="247"/>
      <c r="B68" s="248"/>
      <c r="C68" s="248"/>
      <c r="D68" s="269"/>
      <c r="E68" s="248"/>
      <c r="F68" s="248"/>
      <c r="G68" s="248"/>
      <c r="H68" s="248"/>
      <c r="I68" s="248"/>
      <c r="J68" s="248"/>
      <c r="K68" s="248"/>
      <c r="L68" s="248"/>
      <c r="M68" s="249"/>
    </row>
    <row r="69" spans="1:13" ht="14.25" customHeight="1" x14ac:dyDescent="0.2">
      <c r="A69" s="250"/>
      <c r="B69" s="251"/>
      <c r="C69" s="498" t="s">
        <v>317</v>
      </c>
      <c r="D69" s="499"/>
      <c r="E69" s="502" t="s">
        <v>316</v>
      </c>
      <c r="F69" s="503"/>
      <c r="G69" s="503"/>
      <c r="H69" s="503"/>
      <c r="I69" s="503"/>
      <c r="J69" s="503"/>
      <c r="K69" s="503"/>
      <c r="L69" s="503"/>
      <c r="M69" s="252"/>
    </row>
    <row r="70" spans="1:13" ht="14.25" customHeight="1" x14ac:dyDescent="0.2">
      <c r="A70" s="250"/>
      <c r="B70" s="251"/>
      <c r="C70" s="498"/>
      <c r="D70" s="499"/>
      <c r="E70" s="502"/>
      <c r="F70" s="503"/>
      <c r="G70" s="503"/>
      <c r="H70" s="503"/>
      <c r="I70" s="503"/>
      <c r="J70" s="503"/>
      <c r="K70" s="503"/>
      <c r="L70" s="503"/>
      <c r="M70" s="252"/>
    </row>
    <row r="71" spans="1:13" ht="14.25" customHeight="1" x14ac:dyDescent="0.2">
      <c r="A71" s="250"/>
      <c r="B71" s="251"/>
      <c r="C71" s="498"/>
      <c r="D71" s="499"/>
      <c r="E71" s="502"/>
      <c r="F71" s="503"/>
      <c r="G71" s="503"/>
      <c r="H71" s="503"/>
      <c r="I71" s="503"/>
      <c r="J71" s="503"/>
      <c r="K71" s="503"/>
      <c r="L71" s="503"/>
      <c r="M71" s="252"/>
    </row>
    <row r="72" spans="1:13" ht="14.25" customHeight="1" x14ac:dyDescent="0.2">
      <c r="A72" s="250"/>
      <c r="B72" s="251"/>
      <c r="C72" s="498"/>
      <c r="D72" s="499"/>
      <c r="E72" s="502"/>
      <c r="F72" s="503"/>
      <c r="G72" s="503"/>
      <c r="H72" s="503"/>
      <c r="I72" s="503"/>
      <c r="J72" s="503"/>
      <c r="K72" s="503"/>
      <c r="L72" s="503"/>
      <c r="M72" s="252"/>
    </row>
    <row r="73" spans="1:13" ht="14.25" customHeight="1" x14ac:dyDescent="0.2">
      <c r="A73" s="250"/>
      <c r="B73" s="251"/>
      <c r="C73" s="498"/>
      <c r="D73" s="499"/>
      <c r="E73" s="502"/>
      <c r="F73" s="503"/>
      <c r="G73" s="503"/>
      <c r="H73" s="503"/>
      <c r="I73" s="503"/>
      <c r="J73" s="503"/>
      <c r="K73" s="503"/>
      <c r="L73" s="503"/>
      <c r="M73" s="252"/>
    </row>
    <row r="74" spans="1:13" ht="14.25" customHeight="1" x14ac:dyDescent="0.2">
      <c r="A74" s="250"/>
      <c r="B74" s="251"/>
      <c r="C74" s="498"/>
      <c r="D74" s="499"/>
      <c r="E74" s="502"/>
      <c r="F74" s="503"/>
      <c r="G74" s="503"/>
      <c r="H74" s="503"/>
      <c r="I74" s="503"/>
      <c r="J74" s="503"/>
      <c r="K74" s="503"/>
      <c r="L74" s="503"/>
      <c r="M74" s="252"/>
    </row>
    <row r="75" spans="1:13" ht="14.25" customHeight="1" x14ac:dyDescent="0.2">
      <c r="A75" s="250"/>
      <c r="B75" s="251"/>
      <c r="C75" s="498"/>
      <c r="D75" s="499"/>
      <c r="E75" s="502"/>
      <c r="F75" s="503"/>
      <c r="G75" s="503"/>
      <c r="H75" s="503"/>
      <c r="I75" s="503"/>
      <c r="J75" s="503"/>
      <c r="K75" s="503"/>
      <c r="L75" s="503"/>
      <c r="M75" s="252"/>
    </row>
    <row r="76" spans="1:13" ht="14.25" customHeight="1" x14ac:dyDescent="0.2">
      <c r="A76" s="250"/>
      <c r="B76" s="251"/>
      <c r="C76" s="251"/>
      <c r="D76" s="267"/>
      <c r="E76" s="251"/>
      <c r="F76" s="251"/>
      <c r="G76" s="251"/>
      <c r="H76" s="251"/>
      <c r="I76" s="251"/>
      <c r="J76" s="251"/>
      <c r="K76" s="251"/>
      <c r="L76" s="251"/>
      <c r="M76" s="252"/>
    </row>
    <row r="77" spans="1:13" ht="14.25" customHeight="1" x14ac:dyDescent="0.2">
      <c r="A77" s="250"/>
      <c r="B77" s="251"/>
      <c r="C77" s="498" t="s">
        <v>318</v>
      </c>
      <c r="D77" s="499"/>
      <c r="E77" s="502" t="s">
        <v>319</v>
      </c>
      <c r="F77" s="503"/>
      <c r="G77" s="503"/>
      <c r="H77" s="503"/>
      <c r="I77" s="503"/>
      <c r="J77" s="503"/>
      <c r="K77" s="503"/>
      <c r="L77" s="503"/>
      <c r="M77" s="252"/>
    </row>
    <row r="78" spans="1:13" ht="14.25" customHeight="1" x14ac:dyDescent="0.2">
      <c r="A78" s="250"/>
      <c r="B78" s="251"/>
      <c r="C78" s="498"/>
      <c r="D78" s="499"/>
      <c r="E78" s="502"/>
      <c r="F78" s="503"/>
      <c r="G78" s="503"/>
      <c r="H78" s="503"/>
      <c r="I78" s="503"/>
      <c r="J78" s="503"/>
      <c r="K78" s="503"/>
      <c r="L78" s="503"/>
      <c r="M78" s="252"/>
    </row>
    <row r="79" spans="1:13" ht="14.25" customHeight="1" x14ac:dyDescent="0.2">
      <c r="A79" s="250"/>
      <c r="B79" s="251"/>
      <c r="C79" s="498"/>
      <c r="D79" s="499"/>
      <c r="E79" s="502"/>
      <c r="F79" s="503"/>
      <c r="G79" s="503"/>
      <c r="H79" s="503"/>
      <c r="I79" s="503"/>
      <c r="J79" s="503"/>
      <c r="K79" s="503"/>
      <c r="L79" s="503"/>
      <c r="M79" s="252"/>
    </row>
    <row r="80" spans="1:13" ht="14.25" customHeight="1" x14ac:dyDescent="0.2">
      <c r="A80" s="250"/>
      <c r="B80" s="251"/>
      <c r="C80" s="498"/>
      <c r="D80" s="499"/>
      <c r="E80" s="502"/>
      <c r="F80" s="503"/>
      <c r="G80" s="503"/>
      <c r="H80" s="503"/>
      <c r="I80" s="503"/>
      <c r="J80" s="503"/>
      <c r="K80" s="503"/>
      <c r="L80" s="503"/>
      <c r="M80" s="252"/>
    </row>
    <row r="81" spans="1:13" ht="14.25" customHeight="1" x14ac:dyDescent="0.2">
      <c r="A81" s="250"/>
      <c r="B81" s="251"/>
      <c r="C81" s="497" t="s">
        <v>320</v>
      </c>
      <c r="D81" s="508"/>
      <c r="E81" s="511" t="s">
        <v>321</v>
      </c>
      <c r="F81" s="496"/>
      <c r="G81" s="496"/>
      <c r="H81" s="496"/>
      <c r="I81" s="496"/>
      <c r="J81" s="496"/>
      <c r="K81" s="496"/>
      <c r="L81" s="496"/>
      <c r="M81" s="252"/>
    </row>
    <row r="82" spans="1:13" ht="14.25" customHeight="1" x14ac:dyDescent="0.2">
      <c r="A82" s="250"/>
      <c r="B82" s="251"/>
      <c r="C82" s="497"/>
      <c r="D82" s="508"/>
      <c r="E82" s="511"/>
      <c r="F82" s="496"/>
      <c r="G82" s="496"/>
      <c r="H82" s="496"/>
      <c r="I82" s="496"/>
      <c r="J82" s="496"/>
      <c r="K82" s="496"/>
      <c r="L82" s="496"/>
      <c r="M82" s="252"/>
    </row>
    <row r="83" spans="1:13" ht="14.25" customHeight="1" x14ac:dyDescent="0.2">
      <c r="A83" s="250"/>
      <c r="B83" s="251"/>
      <c r="C83" s="497"/>
      <c r="D83" s="508"/>
      <c r="E83" s="511"/>
      <c r="F83" s="496"/>
      <c r="G83" s="496"/>
      <c r="H83" s="496"/>
      <c r="I83" s="496"/>
      <c r="J83" s="496"/>
      <c r="K83" s="496"/>
      <c r="L83" s="496"/>
      <c r="M83" s="252"/>
    </row>
    <row r="84" spans="1:13" ht="14.25" customHeight="1" x14ac:dyDescent="0.2">
      <c r="A84" s="250"/>
      <c r="B84" s="251"/>
      <c r="C84" s="497"/>
      <c r="D84" s="508"/>
      <c r="E84" s="511"/>
      <c r="F84" s="496"/>
      <c r="G84" s="496"/>
      <c r="H84" s="496"/>
      <c r="I84" s="496"/>
      <c r="J84" s="496"/>
      <c r="K84" s="496"/>
      <c r="L84" s="496"/>
      <c r="M84" s="252"/>
    </row>
    <row r="85" spans="1:13" ht="14.25" customHeight="1" x14ac:dyDescent="0.2">
      <c r="A85" s="250"/>
      <c r="B85" s="251"/>
      <c r="C85" s="497"/>
      <c r="D85" s="508"/>
      <c r="E85" s="511"/>
      <c r="F85" s="496"/>
      <c r="G85" s="496"/>
      <c r="H85" s="496"/>
      <c r="I85" s="496"/>
      <c r="J85" s="496"/>
      <c r="K85" s="496"/>
      <c r="L85" s="496"/>
      <c r="M85" s="252"/>
    </row>
    <row r="86" spans="1:13" ht="14.25" customHeight="1" x14ac:dyDescent="0.2">
      <c r="A86" s="250"/>
      <c r="B86" s="251"/>
      <c r="C86" s="497"/>
      <c r="D86" s="508"/>
      <c r="E86" s="511"/>
      <c r="F86" s="496"/>
      <c r="G86" s="496"/>
      <c r="H86" s="496"/>
      <c r="I86" s="496"/>
      <c r="J86" s="496"/>
      <c r="K86" s="496"/>
      <c r="L86" s="496"/>
      <c r="M86" s="252"/>
    </row>
    <row r="87" spans="1:13" ht="14.25" customHeight="1" x14ac:dyDescent="0.2">
      <c r="A87" s="250"/>
      <c r="B87" s="251"/>
      <c r="C87" s="497"/>
      <c r="D87" s="508"/>
      <c r="E87" s="511"/>
      <c r="F87" s="496"/>
      <c r="G87" s="496"/>
      <c r="H87" s="496"/>
      <c r="I87" s="496"/>
      <c r="J87" s="496"/>
      <c r="K87" s="496"/>
      <c r="L87" s="496"/>
      <c r="M87" s="252"/>
    </row>
    <row r="88" spans="1:13" ht="14.25" customHeight="1" x14ac:dyDescent="0.2">
      <c r="A88" s="250"/>
      <c r="B88" s="251"/>
      <c r="C88" s="497"/>
      <c r="D88" s="508"/>
      <c r="E88" s="511"/>
      <c r="F88" s="496"/>
      <c r="G88" s="496"/>
      <c r="H88" s="496"/>
      <c r="I88" s="496"/>
      <c r="J88" s="496"/>
      <c r="K88" s="496"/>
      <c r="L88" s="496"/>
      <c r="M88" s="252"/>
    </row>
    <row r="89" spans="1:13" ht="14.25" customHeight="1" x14ac:dyDescent="0.2">
      <c r="A89" s="250"/>
      <c r="B89" s="251"/>
      <c r="C89" s="497"/>
      <c r="D89" s="508"/>
      <c r="E89" s="511"/>
      <c r="F89" s="496"/>
      <c r="G89" s="496"/>
      <c r="H89" s="496"/>
      <c r="I89" s="496"/>
      <c r="J89" s="496"/>
      <c r="K89" s="496"/>
      <c r="L89" s="496"/>
      <c r="M89" s="252"/>
    </row>
    <row r="90" spans="1:13" ht="14.25" customHeight="1" x14ac:dyDescent="0.2">
      <c r="A90" s="250"/>
      <c r="B90" s="251"/>
      <c r="C90" s="497"/>
      <c r="D90" s="508"/>
      <c r="E90" s="511"/>
      <c r="F90" s="496"/>
      <c r="G90" s="496"/>
      <c r="H90" s="496"/>
      <c r="I90" s="496"/>
      <c r="J90" s="496"/>
      <c r="K90" s="496"/>
      <c r="L90" s="496"/>
      <c r="M90" s="252"/>
    </row>
    <row r="91" spans="1:13" ht="14.25" customHeight="1" x14ac:dyDescent="0.2">
      <c r="A91" s="250"/>
      <c r="B91" s="251"/>
      <c r="C91" s="497"/>
      <c r="D91" s="508"/>
      <c r="E91" s="511"/>
      <c r="F91" s="496"/>
      <c r="G91" s="496"/>
      <c r="H91" s="496"/>
      <c r="I91" s="496"/>
      <c r="J91" s="496"/>
      <c r="K91" s="496"/>
      <c r="L91" s="496"/>
      <c r="M91" s="252"/>
    </row>
    <row r="92" spans="1:13" ht="14.25" customHeight="1" x14ac:dyDescent="0.2">
      <c r="A92" s="250"/>
      <c r="B92" s="251"/>
      <c r="C92" s="498" t="s">
        <v>323</v>
      </c>
      <c r="D92" s="499"/>
      <c r="E92" s="502" t="s">
        <v>324</v>
      </c>
      <c r="F92" s="503"/>
      <c r="G92" s="503"/>
      <c r="H92" s="503"/>
      <c r="I92" s="503"/>
      <c r="J92" s="503"/>
      <c r="K92" s="503"/>
      <c r="L92" s="503"/>
      <c r="M92" s="252"/>
    </row>
    <row r="93" spans="1:13" ht="14.25" customHeight="1" x14ac:dyDescent="0.2">
      <c r="A93" s="250"/>
      <c r="B93" s="251"/>
      <c r="C93" s="498"/>
      <c r="D93" s="499"/>
      <c r="E93" s="502"/>
      <c r="F93" s="503"/>
      <c r="G93" s="503"/>
      <c r="H93" s="503"/>
      <c r="I93" s="503"/>
      <c r="J93" s="503"/>
      <c r="K93" s="503"/>
      <c r="L93" s="503"/>
      <c r="M93" s="252"/>
    </row>
    <row r="94" spans="1:13" ht="14.25" customHeight="1" x14ac:dyDescent="0.2">
      <c r="A94" s="250"/>
      <c r="B94" s="251"/>
      <c r="C94" s="498"/>
      <c r="D94" s="499"/>
      <c r="E94" s="502"/>
      <c r="F94" s="503"/>
      <c r="G94" s="503"/>
      <c r="H94" s="503"/>
      <c r="I94" s="503"/>
      <c r="J94" s="503"/>
      <c r="K94" s="503"/>
      <c r="L94" s="503"/>
      <c r="M94" s="252"/>
    </row>
    <row r="95" spans="1:13" ht="14.25" customHeight="1" x14ac:dyDescent="0.2">
      <c r="A95" s="250"/>
      <c r="B95" s="251"/>
      <c r="C95" s="498"/>
      <c r="D95" s="499"/>
      <c r="E95" s="502"/>
      <c r="F95" s="503"/>
      <c r="G95" s="503"/>
      <c r="H95" s="503"/>
      <c r="I95" s="503"/>
      <c r="J95" s="503"/>
      <c r="K95" s="503"/>
      <c r="L95" s="503"/>
      <c r="M95" s="252"/>
    </row>
    <row r="96" spans="1:13" ht="14.25" customHeight="1" x14ac:dyDescent="0.2">
      <c r="A96" s="250"/>
      <c r="B96" s="251"/>
      <c r="C96" s="497" t="s">
        <v>325</v>
      </c>
      <c r="D96" s="508"/>
      <c r="E96" s="511" t="s">
        <v>247</v>
      </c>
      <c r="F96" s="496"/>
      <c r="G96" s="496"/>
      <c r="H96" s="496"/>
      <c r="I96" s="496"/>
      <c r="J96" s="496"/>
      <c r="K96" s="496"/>
      <c r="L96" s="496"/>
      <c r="M96" s="252"/>
    </row>
    <row r="97" spans="1:13" ht="14.25" customHeight="1" x14ac:dyDescent="0.2">
      <c r="A97" s="250"/>
      <c r="B97" s="251"/>
      <c r="C97" s="497"/>
      <c r="D97" s="508"/>
      <c r="E97" s="511"/>
      <c r="F97" s="496"/>
      <c r="G97" s="496"/>
      <c r="H97" s="496"/>
      <c r="I97" s="496"/>
      <c r="J97" s="496"/>
      <c r="K97" s="496"/>
      <c r="L97" s="496"/>
      <c r="M97" s="252"/>
    </row>
    <row r="98" spans="1:13" ht="14.25" customHeight="1" x14ac:dyDescent="0.2">
      <c r="A98" s="250"/>
      <c r="B98" s="251"/>
      <c r="C98" s="497"/>
      <c r="D98" s="508"/>
      <c r="E98" s="511"/>
      <c r="F98" s="496"/>
      <c r="G98" s="496"/>
      <c r="H98" s="496"/>
      <c r="I98" s="496"/>
      <c r="J98" s="496"/>
      <c r="K98" s="496"/>
      <c r="L98" s="496"/>
      <c r="M98" s="252"/>
    </row>
    <row r="99" spans="1:13" ht="14.25" customHeight="1" x14ac:dyDescent="0.2">
      <c r="A99" s="250"/>
      <c r="B99" s="251"/>
      <c r="C99" s="497"/>
      <c r="D99" s="508"/>
      <c r="E99" s="511"/>
      <c r="F99" s="496"/>
      <c r="G99" s="496"/>
      <c r="H99" s="496"/>
      <c r="I99" s="496"/>
      <c r="J99" s="496"/>
      <c r="K99" s="496"/>
      <c r="L99" s="496"/>
      <c r="M99" s="252"/>
    </row>
    <row r="100" spans="1:13" ht="14.25" customHeight="1" x14ac:dyDescent="0.2">
      <c r="A100" s="250"/>
      <c r="B100" s="251"/>
      <c r="C100" s="251"/>
      <c r="D100" s="267"/>
      <c r="E100" s="251"/>
      <c r="F100" s="251"/>
      <c r="G100" s="251"/>
      <c r="H100" s="251"/>
      <c r="I100" s="251"/>
      <c r="J100" s="251"/>
      <c r="K100" s="251"/>
      <c r="L100" s="251"/>
      <c r="M100" s="252"/>
    </row>
    <row r="101" spans="1:13" ht="14.25" customHeight="1" x14ac:dyDescent="0.2">
      <c r="A101" s="253"/>
      <c r="B101" s="254"/>
      <c r="C101" s="254"/>
      <c r="D101" s="268"/>
      <c r="E101" s="254"/>
      <c r="F101" s="254"/>
      <c r="G101" s="254"/>
      <c r="H101" s="254"/>
      <c r="I101" s="254"/>
      <c r="J101" s="254"/>
      <c r="K101" s="254"/>
      <c r="L101" s="254"/>
      <c r="M101" s="255"/>
    </row>
    <row r="102" spans="1:13" ht="14.25" customHeight="1" x14ac:dyDescent="0.2">
      <c r="A102" s="247"/>
      <c r="B102" s="248"/>
      <c r="C102" s="248"/>
      <c r="D102" s="269"/>
      <c r="E102" s="248"/>
      <c r="F102" s="248"/>
      <c r="G102" s="248"/>
      <c r="H102" s="248"/>
      <c r="I102" s="248"/>
      <c r="J102" s="248"/>
      <c r="K102" s="248"/>
      <c r="L102" s="248"/>
      <c r="M102" s="249"/>
    </row>
    <row r="103" spans="1:13" ht="14.25" customHeight="1" x14ac:dyDescent="0.2">
      <c r="A103" s="250"/>
      <c r="B103" s="251"/>
      <c r="C103" s="498" t="s">
        <v>326</v>
      </c>
      <c r="D103" s="499"/>
      <c r="E103" s="502" t="s">
        <v>327</v>
      </c>
      <c r="F103" s="503"/>
      <c r="G103" s="503"/>
      <c r="H103" s="503"/>
      <c r="I103" s="503"/>
      <c r="J103" s="503"/>
      <c r="K103" s="503"/>
      <c r="L103" s="503"/>
      <c r="M103" s="252"/>
    </row>
    <row r="104" spans="1:13" ht="14.25" customHeight="1" x14ac:dyDescent="0.2">
      <c r="A104" s="250"/>
      <c r="B104" s="251"/>
      <c r="C104" s="498"/>
      <c r="D104" s="499"/>
      <c r="E104" s="502"/>
      <c r="F104" s="503"/>
      <c r="G104" s="503"/>
      <c r="H104" s="503"/>
      <c r="I104" s="503"/>
      <c r="J104" s="503"/>
      <c r="K104" s="503"/>
      <c r="L104" s="503"/>
      <c r="M104" s="252"/>
    </row>
    <row r="105" spans="1:13" ht="14.25" customHeight="1" x14ac:dyDescent="0.2">
      <c r="A105" s="250"/>
      <c r="B105" s="251"/>
      <c r="C105" s="498"/>
      <c r="D105" s="499"/>
      <c r="E105" s="502"/>
      <c r="F105" s="503"/>
      <c r="G105" s="503"/>
      <c r="H105" s="503"/>
      <c r="I105" s="503"/>
      <c r="J105" s="503"/>
      <c r="K105" s="503"/>
      <c r="L105" s="503"/>
      <c r="M105" s="252"/>
    </row>
    <row r="106" spans="1:13" ht="14.25" customHeight="1" x14ac:dyDescent="0.2">
      <c r="A106" s="250"/>
      <c r="B106" s="251"/>
      <c r="C106" s="498"/>
      <c r="D106" s="499"/>
      <c r="E106" s="502"/>
      <c r="F106" s="503"/>
      <c r="G106" s="503"/>
      <c r="H106" s="503"/>
      <c r="I106" s="503"/>
      <c r="J106" s="503"/>
      <c r="K106" s="503"/>
      <c r="L106" s="503"/>
      <c r="M106" s="252"/>
    </row>
    <row r="107" spans="1:13" ht="14.25" customHeight="1" x14ac:dyDescent="0.2">
      <c r="A107" s="250"/>
      <c r="B107" s="251"/>
      <c r="C107" s="498"/>
      <c r="D107" s="499"/>
      <c r="E107" s="502"/>
      <c r="F107" s="503"/>
      <c r="G107" s="503"/>
      <c r="H107" s="503"/>
      <c r="I107" s="503"/>
      <c r="J107" s="503"/>
      <c r="K107" s="503"/>
      <c r="L107" s="503"/>
      <c r="M107" s="252"/>
    </row>
    <row r="108" spans="1:13" ht="14.25" customHeight="1" x14ac:dyDescent="0.2">
      <c r="A108" s="250"/>
      <c r="B108" s="251"/>
      <c r="C108" s="498"/>
      <c r="D108" s="499"/>
      <c r="E108" s="502"/>
      <c r="F108" s="503"/>
      <c r="G108" s="503"/>
      <c r="H108" s="503"/>
      <c r="I108" s="503"/>
      <c r="J108" s="503"/>
      <c r="K108" s="503"/>
      <c r="L108" s="503"/>
      <c r="M108" s="252"/>
    </row>
    <row r="109" spans="1:13" ht="14.25" customHeight="1" x14ac:dyDescent="0.2">
      <c r="A109" s="250"/>
      <c r="B109" s="251"/>
      <c r="C109" s="498"/>
      <c r="D109" s="499"/>
      <c r="E109" s="502"/>
      <c r="F109" s="503"/>
      <c r="G109" s="503"/>
      <c r="H109" s="503"/>
      <c r="I109" s="503"/>
      <c r="J109" s="503"/>
      <c r="K109" s="503"/>
      <c r="L109" s="503"/>
      <c r="M109" s="252"/>
    </row>
    <row r="110" spans="1:13" ht="14.25" customHeight="1" x14ac:dyDescent="0.2">
      <c r="A110" s="250"/>
      <c r="B110" s="251"/>
      <c r="C110" s="498"/>
      <c r="D110" s="499"/>
      <c r="E110" s="502"/>
      <c r="F110" s="503"/>
      <c r="G110" s="503"/>
      <c r="H110" s="503"/>
      <c r="I110" s="503"/>
      <c r="J110" s="503"/>
      <c r="K110" s="503"/>
      <c r="L110" s="503"/>
      <c r="M110" s="252"/>
    </row>
    <row r="111" spans="1:13" ht="14.25" customHeight="1" x14ac:dyDescent="0.2">
      <c r="A111" s="250"/>
      <c r="B111" s="251"/>
      <c r="C111" s="498"/>
      <c r="D111" s="499"/>
      <c r="E111" s="502"/>
      <c r="F111" s="503"/>
      <c r="G111" s="503"/>
      <c r="H111" s="503"/>
      <c r="I111" s="503"/>
      <c r="J111" s="503"/>
      <c r="K111" s="503"/>
      <c r="L111" s="503"/>
      <c r="M111" s="252"/>
    </row>
    <row r="112" spans="1:13" ht="14.25" customHeight="1" x14ac:dyDescent="0.2">
      <c r="A112" s="250"/>
      <c r="B112" s="251"/>
      <c r="C112" s="498"/>
      <c r="D112" s="499"/>
      <c r="E112" s="502"/>
      <c r="F112" s="503"/>
      <c r="G112" s="503"/>
      <c r="H112" s="503"/>
      <c r="I112" s="503"/>
      <c r="J112" s="503"/>
      <c r="K112" s="503"/>
      <c r="L112" s="503"/>
      <c r="M112" s="252"/>
    </row>
    <row r="113" spans="1:13" ht="14.25" customHeight="1" x14ac:dyDescent="0.2">
      <c r="A113" s="250"/>
      <c r="B113" s="251"/>
      <c r="C113" s="498"/>
      <c r="D113" s="499"/>
      <c r="E113" s="502"/>
      <c r="F113" s="503"/>
      <c r="G113" s="503"/>
      <c r="H113" s="503"/>
      <c r="I113" s="503"/>
      <c r="J113" s="503"/>
      <c r="K113" s="503"/>
      <c r="L113" s="503"/>
      <c r="M113" s="252"/>
    </row>
    <row r="114" spans="1:13" ht="14.25" customHeight="1" x14ac:dyDescent="0.2">
      <c r="A114" s="250"/>
      <c r="B114" s="251"/>
      <c r="C114" s="251"/>
      <c r="D114" s="267"/>
      <c r="E114" s="251"/>
      <c r="F114" s="251"/>
      <c r="G114" s="251"/>
      <c r="H114" s="251"/>
      <c r="I114" s="251"/>
      <c r="J114" s="251"/>
      <c r="K114" s="251"/>
      <c r="L114" s="251"/>
      <c r="M114" s="252"/>
    </row>
    <row r="115" spans="1:13" ht="14.25" customHeight="1" x14ac:dyDescent="0.2">
      <c r="A115" s="250"/>
      <c r="B115" s="251"/>
      <c r="C115" s="498" t="s">
        <v>118</v>
      </c>
      <c r="D115" s="499"/>
      <c r="E115" s="502" t="s">
        <v>328</v>
      </c>
      <c r="F115" s="503"/>
      <c r="G115" s="503"/>
      <c r="H115" s="503"/>
      <c r="I115" s="503"/>
      <c r="J115" s="503"/>
      <c r="K115" s="503"/>
      <c r="L115" s="503"/>
      <c r="M115" s="252"/>
    </row>
    <row r="116" spans="1:13" ht="14.25" customHeight="1" x14ac:dyDescent="0.2">
      <c r="A116" s="250"/>
      <c r="B116" s="251"/>
      <c r="C116" s="498"/>
      <c r="D116" s="499"/>
      <c r="E116" s="502"/>
      <c r="F116" s="503"/>
      <c r="G116" s="503"/>
      <c r="H116" s="503"/>
      <c r="I116" s="503"/>
      <c r="J116" s="503"/>
      <c r="K116" s="503"/>
      <c r="L116" s="503"/>
      <c r="M116" s="252"/>
    </row>
    <row r="117" spans="1:13" ht="14.25" customHeight="1" x14ac:dyDescent="0.2">
      <c r="A117" s="250"/>
      <c r="B117" s="251"/>
      <c r="C117" s="498"/>
      <c r="D117" s="499"/>
      <c r="E117" s="502"/>
      <c r="F117" s="503"/>
      <c r="G117" s="503"/>
      <c r="H117" s="503"/>
      <c r="I117" s="503"/>
      <c r="J117" s="503"/>
      <c r="K117" s="503"/>
      <c r="L117" s="503"/>
      <c r="M117" s="252"/>
    </row>
    <row r="118" spans="1:13" ht="14.25" customHeight="1" x14ac:dyDescent="0.2">
      <c r="A118" s="250"/>
      <c r="B118" s="251"/>
      <c r="C118" s="498"/>
      <c r="D118" s="499"/>
      <c r="E118" s="502"/>
      <c r="F118" s="503"/>
      <c r="G118" s="503"/>
      <c r="H118" s="503"/>
      <c r="I118" s="503"/>
      <c r="J118" s="503"/>
      <c r="K118" s="503"/>
      <c r="L118" s="503"/>
      <c r="M118" s="252"/>
    </row>
    <row r="119" spans="1:13" ht="14.25" customHeight="1" x14ac:dyDescent="0.2">
      <c r="A119" s="250"/>
      <c r="B119" s="251"/>
      <c r="C119" s="497" t="s">
        <v>330</v>
      </c>
      <c r="D119" s="508"/>
      <c r="E119" s="511" t="s">
        <v>329</v>
      </c>
      <c r="F119" s="496"/>
      <c r="G119" s="496"/>
      <c r="H119" s="496"/>
      <c r="I119" s="496"/>
      <c r="J119" s="496"/>
      <c r="K119" s="496"/>
      <c r="L119" s="496"/>
      <c r="M119" s="252"/>
    </row>
    <row r="120" spans="1:13" ht="14.25" customHeight="1" x14ac:dyDescent="0.2">
      <c r="A120" s="250"/>
      <c r="B120" s="251"/>
      <c r="C120" s="497"/>
      <c r="D120" s="508"/>
      <c r="E120" s="511"/>
      <c r="F120" s="496"/>
      <c r="G120" s="496"/>
      <c r="H120" s="496"/>
      <c r="I120" s="496"/>
      <c r="J120" s="496"/>
      <c r="K120" s="496"/>
      <c r="L120" s="496"/>
      <c r="M120" s="252"/>
    </row>
    <row r="121" spans="1:13" ht="14.25" customHeight="1" x14ac:dyDescent="0.2">
      <c r="A121" s="250"/>
      <c r="B121" s="251"/>
      <c r="C121" s="497"/>
      <c r="D121" s="508"/>
      <c r="E121" s="511"/>
      <c r="F121" s="496"/>
      <c r="G121" s="496"/>
      <c r="H121" s="496"/>
      <c r="I121" s="496"/>
      <c r="J121" s="496"/>
      <c r="K121" s="496"/>
      <c r="L121" s="496"/>
      <c r="M121" s="252"/>
    </row>
    <row r="122" spans="1:13" ht="14.25" customHeight="1" x14ac:dyDescent="0.2">
      <c r="A122" s="250"/>
      <c r="B122" s="251"/>
      <c r="C122" s="498" t="s">
        <v>332</v>
      </c>
      <c r="D122" s="499"/>
      <c r="E122" s="502" t="s">
        <v>331</v>
      </c>
      <c r="F122" s="503"/>
      <c r="G122" s="503"/>
      <c r="H122" s="503"/>
      <c r="I122" s="503"/>
      <c r="J122" s="503"/>
      <c r="K122" s="503"/>
      <c r="L122" s="503"/>
      <c r="M122" s="252"/>
    </row>
    <row r="123" spans="1:13" ht="14.25" customHeight="1" x14ac:dyDescent="0.2">
      <c r="A123" s="250"/>
      <c r="B123" s="251"/>
      <c r="C123" s="498"/>
      <c r="D123" s="499"/>
      <c r="E123" s="502"/>
      <c r="F123" s="503"/>
      <c r="G123" s="503"/>
      <c r="H123" s="503"/>
      <c r="I123" s="503"/>
      <c r="J123" s="503"/>
      <c r="K123" s="503"/>
      <c r="L123" s="503"/>
      <c r="M123" s="252"/>
    </row>
    <row r="124" spans="1:13" ht="14.25" customHeight="1" x14ac:dyDescent="0.2">
      <c r="A124" s="250"/>
      <c r="B124" s="251"/>
      <c r="C124" s="498"/>
      <c r="D124" s="499"/>
      <c r="E124" s="502"/>
      <c r="F124" s="503"/>
      <c r="G124" s="503"/>
      <c r="H124" s="503"/>
      <c r="I124" s="503"/>
      <c r="J124" s="503"/>
      <c r="K124" s="503"/>
      <c r="L124" s="503"/>
      <c r="M124" s="252"/>
    </row>
    <row r="125" spans="1:13" ht="14.25" customHeight="1" x14ac:dyDescent="0.2">
      <c r="A125" s="250"/>
      <c r="B125" s="251"/>
      <c r="C125" s="498"/>
      <c r="D125" s="499"/>
      <c r="E125" s="502"/>
      <c r="F125" s="503"/>
      <c r="G125" s="503"/>
      <c r="H125" s="503"/>
      <c r="I125" s="503"/>
      <c r="J125" s="503"/>
      <c r="K125" s="503"/>
      <c r="L125" s="503"/>
      <c r="M125" s="252"/>
    </row>
    <row r="126" spans="1:13" ht="14.25" customHeight="1" x14ac:dyDescent="0.2">
      <c r="A126" s="250"/>
      <c r="B126" s="251"/>
      <c r="C126" s="498"/>
      <c r="D126" s="499"/>
      <c r="E126" s="502"/>
      <c r="F126" s="503"/>
      <c r="G126" s="503"/>
      <c r="H126" s="503"/>
      <c r="I126" s="503"/>
      <c r="J126" s="503"/>
      <c r="K126" s="503"/>
      <c r="L126" s="503"/>
      <c r="M126" s="252"/>
    </row>
    <row r="127" spans="1:13" ht="14.25" customHeight="1" x14ac:dyDescent="0.2">
      <c r="A127" s="250"/>
      <c r="B127" s="251"/>
      <c r="C127" s="498"/>
      <c r="D127" s="499"/>
      <c r="E127" s="502"/>
      <c r="F127" s="503"/>
      <c r="G127" s="503"/>
      <c r="H127" s="503"/>
      <c r="I127" s="503"/>
      <c r="J127" s="503"/>
      <c r="K127" s="503"/>
      <c r="L127" s="503"/>
      <c r="M127" s="252"/>
    </row>
    <row r="128" spans="1:13" ht="14.25" customHeight="1" x14ac:dyDescent="0.2">
      <c r="A128" s="250"/>
      <c r="B128" s="251"/>
      <c r="C128" s="497" t="s">
        <v>334</v>
      </c>
      <c r="D128" s="508"/>
      <c r="E128" s="511" t="s">
        <v>333</v>
      </c>
      <c r="F128" s="496"/>
      <c r="G128" s="496"/>
      <c r="H128" s="496"/>
      <c r="I128" s="496"/>
      <c r="J128" s="496"/>
      <c r="K128" s="496"/>
      <c r="L128" s="496"/>
      <c r="M128" s="252"/>
    </row>
    <row r="129" spans="1:13" ht="14.25" customHeight="1" x14ac:dyDescent="0.2">
      <c r="A129" s="250"/>
      <c r="B129" s="251"/>
      <c r="C129" s="497"/>
      <c r="D129" s="508"/>
      <c r="E129" s="511"/>
      <c r="F129" s="496"/>
      <c r="G129" s="496"/>
      <c r="H129" s="496"/>
      <c r="I129" s="496"/>
      <c r="J129" s="496"/>
      <c r="K129" s="496"/>
      <c r="L129" s="496"/>
      <c r="M129" s="252"/>
    </row>
    <row r="130" spans="1:13" ht="14.25" customHeight="1" x14ac:dyDescent="0.2">
      <c r="A130" s="250"/>
      <c r="B130" s="251"/>
      <c r="C130" s="497"/>
      <c r="D130" s="508"/>
      <c r="E130" s="511"/>
      <c r="F130" s="496"/>
      <c r="G130" s="496"/>
      <c r="H130" s="496"/>
      <c r="I130" s="496"/>
      <c r="J130" s="496"/>
      <c r="K130" s="496"/>
      <c r="L130" s="496"/>
      <c r="M130" s="252"/>
    </row>
    <row r="131" spans="1:13" ht="14.25" customHeight="1" x14ac:dyDescent="0.2">
      <c r="A131" s="250"/>
      <c r="B131" s="251"/>
      <c r="C131" s="251"/>
      <c r="D131" s="267"/>
      <c r="E131" s="251"/>
      <c r="F131" s="251"/>
      <c r="G131" s="251"/>
      <c r="H131" s="251"/>
      <c r="I131" s="251"/>
      <c r="J131" s="251"/>
      <c r="K131" s="251"/>
      <c r="L131" s="251"/>
      <c r="M131" s="252"/>
    </row>
    <row r="132" spans="1:13" ht="14.25" customHeight="1" x14ac:dyDescent="0.2">
      <c r="A132" s="250"/>
      <c r="B132" s="251"/>
      <c r="C132" s="251"/>
      <c r="D132" s="267"/>
      <c r="E132" s="251"/>
      <c r="F132" s="251"/>
      <c r="G132" s="251"/>
      <c r="H132" s="251"/>
      <c r="I132" s="251"/>
      <c r="J132" s="251"/>
      <c r="K132" s="251"/>
      <c r="L132" s="251"/>
      <c r="M132" s="252"/>
    </row>
    <row r="133" spans="1:13" ht="14.25" customHeight="1" x14ac:dyDescent="0.2">
      <c r="A133" s="250"/>
      <c r="B133" s="251"/>
      <c r="C133" s="251"/>
      <c r="D133" s="267"/>
      <c r="E133" s="251"/>
      <c r="F133" s="251"/>
      <c r="G133" s="251"/>
      <c r="H133" s="251"/>
      <c r="I133" s="251"/>
      <c r="J133" s="251"/>
      <c r="K133" s="251"/>
      <c r="L133" s="251"/>
      <c r="M133" s="252"/>
    </row>
    <row r="134" spans="1:13" ht="14.25" customHeight="1" x14ac:dyDescent="0.2">
      <c r="A134" s="250"/>
      <c r="B134" s="251"/>
      <c r="C134" s="251"/>
      <c r="D134" s="267"/>
      <c r="E134" s="251"/>
      <c r="F134" s="251"/>
      <c r="G134" s="251"/>
      <c r="H134" s="251"/>
      <c r="I134" s="251"/>
      <c r="J134" s="251"/>
      <c r="K134" s="251"/>
      <c r="L134" s="251"/>
      <c r="M134" s="252"/>
    </row>
    <row r="135" spans="1:13" ht="14.25" customHeight="1" x14ac:dyDescent="0.2">
      <c r="A135" s="253"/>
      <c r="B135" s="254"/>
      <c r="C135" s="254"/>
      <c r="D135" s="268"/>
      <c r="E135" s="254"/>
      <c r="F135" s="254"/>
      <c r="G135" s="254"/>
      <c r="H135" s="254"/>
      <c r="I135" s="254"/>
      <c r="J135" s="254"/>
      <c r="K135" s="254"/>
      <c r="L135" s="254"/>
      <c r="M135" s="255"/>
    </row>
    <row r="136" spans="1:13" ht="14.25" customHeight="1" x14ac:dyDescent="0.2">
      <c r="A136" s="247"/>
      <c r="B136" s="248"/>
      <c r="C136" s="248"/>
      <c r="D136" s="269"/>
      <c r="E136" s="248"/>
      <c r="F136" s="248"/>
      <c r="G136" s="248"/>
      <c r="H136" s="248"/>
      <c r="I136" s="248"/>
      <c r="J136" s="248"/>
      <c r="K136" s="248"/>
      <c r="L136" s="248"/>
      <c r="M136" s="249"/>
    </row>
    <row r="137" spans="1:13" ht="14.25" customHeight="1" x14ac:dyDescent="0.2">
      <c r="A137" s="250"/>
      <c r="B137" s="251"/>
      <c r="C137" s="498" t="s">
        <v>336</v>
      </c>
      <c r="D137" s="499"/>
      <c r="E137" s="502" t="s">
        <v>335</v>
      </c>
      <c r="F137" s="503"/>
      <c r="G137" s="503"/>
      <c r="H137" s="503"/>
      <c r="I137" s="503"/>
      <c r="J137" s="503"/>
      <c r="K137" s="503"/>
      <c r="L137" s="503"/>
      <c r="M137" s="252"/>
    </row>
    <row r="138" spans="1:13" ht="14.25" customHeight="1" x14ac:dyDescent="0.2">
      <c r="A138" s="250"/>
      <c r="B138" s="251"/>
      <c r="C138" s="498"/>
      <c r="D138" s="499"/>
      <c r="E138" s="502"/>
      <c r="F138" s="503"/>
      <c r="G138" s="503"/>
      <c r="H138" s="503"/>
      <c r="I138" s="503"/>
      <c r="J138" s="503"/>
      <c r="K138" s="503"/>
      <c r="L138" s="503"/>
      <c r="M138" s="252"/>
    </row>
    <row r="139" spans="1:13" ht="14.25" customHeight="1" x14ac:dyDescent="0.2">
      <c r="A139" s="250"/>
      <c r="B139" s="251"/>
      <c r="C139" s="498"/>
      <c r="D139" s="499"/>
      <c r="E139" s="502"/>
      <c r="F139" s="503"/>
      <c r="G139" s="503"/>
      <c r="H139" s="503"/>
      <c r="I139" s="503"/>
      <c r="J139" s="503"/>
      <c r="K139" s="503"/>
      <c r="L139" s="503"/>
      <c r="M139" s="252"/>
    </row>
    <row r="140" spans="1:13" ht="14.25" customHeight="1" x14ac:dyDescent="0.2">
      <c r="A140" s="250"/>
      <c r="B140" s="251"/>
      <c r="C140" s="498"/>
      <c r="D140" s="499"/>
      <c r="E140" s="502"/>
      <c r="F140" s="503"/>
      <c r="G140" s="503"/>
      <c r="H140" s="503"/>
      <c r="I140" s="503"/>
      <c r="J140" s="503"/>
      <c r="K140" s="503"/>
      <c r="L140" s="503"/>
      <c r="M140" s="252"/>
    </row>
    <row r="141" spans="1:13" ht="14.25" customHeight="1" x14ac:dyDescent="0.2">
      <c r="A141" s="250"/>
      <c r="B141" s="251"/>
      <c r="C141" s="498"/>
      <c r="D141" s="499"/>
      <c r="E141" s="502"/>
      <c r="F141" s="503"/>
      <c r="G141" s="503"/>
      <c r="H141" s="503"/>
      <c r="I141" s="503"/>
      <c r="J141" s="503"/>
      <c r="K141" s="503"/>
      <c r="L141" s="503"/>
      <c r="M141" s="252"/>
    </row>
    <row r="142" spans="1:13" ht="14.25" customHeight="1" x14ac:dyDescent="0.2">
      <c r="A142" s="250"/>
      <c r="B142" s="251"/>
      <c r="C142" s="498"/>
      <c r="D142" s="499"/>
      <c r="E142" s="502"/>
      <c r="F142" s="503"/>
      <c r="G142" s="503"/>
      <c r="H142" s="503"/>
      <c r="I142" s="503"/>
      <c r="J142" s="503"/>
      <c r="K142" s="503"/>
      <c r="L142" s="503"/>
      <c r="M142" s="252"/>
    </row>
    <row r="143" spans="1:13" ht="14.25" customHeight="1" x14ac:dyDescent="0.2">
      <c r="A143" s="250"/>
      <c r="B143" s="251"/>
      <c r="C143" s="498"/>
      <c r="D143" s="499"/>
      <c r="E143" s="502"/>
      <c r="F143" s="503"/>
      <c r="G143" s="503"/>
      <c r="H143" s="503"/>
      <c r="I143" s="503"/>
      <c r="J143" s="503"/>
      <c r="K143" s="503"/>
      <c r="L143" s="503"/>
      <c r="M143" s="252"/>
    </row>
    <row r="144" spans="1:13" ht="14.25" customHeight="1" x14ac:dyDescent="0.2">
      <c r="A144" s="250"/>
      <c r="B144" s="251"/>
      <c r="C144" s="498"/>
      <c r="D144" s="499"/>
      <c r="E144" s="502"/>
      <c r="F144" s="503"/>
      <c r="G144" s="503"/>
      <c r="H144" s="503"/>
      <c r="I144" s="503"/>
      <c r="J144" s="503"/>
      <c r="K144" s="503"/>
      <c r="L144" s="503"/>
      <c r="M144" s="252"/>
    </row>
    <row r="145" spans="1:13" ht="14.25" customHeight="1" x14ac:dyDescent="0.2">
      <c r="A145" s="250"/>
      <c r="B145" s="251"/>
      <c r="C145" s="498"/>
      <c r="D145" s="499"/>
      <c r="E145" s="502"/>
      <c r="F145" s="503"/>
      <c r="G145" s="503"/>
      <c r="H145" s="503"/>
      <c r="I145" s="503"/>
      <c r="J145" s="503"/>
      <c r="K145" s="503"/>
      <c r="L145" s="503"/>
      <c r="M145" s="252"/>
    </row>
    <row r="146" spans="1:13" ht="14.25" customHeight="1" x14ac:dyDescent="0.2">
      <c r="A146" s="250"/>
      <c r="B146" s="251"/>
      <c r="C146" s="498"/>
      <c r="D146" s="499"/>
      <c r="E146" s="502"/>
      <c r="F146" s="503"/>
      <c r="G146" s="503"/>
      <c r="H146" s="503"/>
      <c r="I146" s="503"/>
      <c r="J146" s="503"/>
      <c r="K146" s="503"/>
      <c r="L146" s="503"/>
      <c r="M146" s="252"/>
    </row>
    <row r="147" spans="1:13" ht="14.25" customHeight="1" x14ac:dyDescent="0.2">
      <c r="A147" s="250"/>
      <c r="B147" s="251"/>
      <c r="C147" s="498"/>
      <c r="D147" s="499"/>
      <c r="E147" s="502"/>
      <c r="F147" s="503"/>
      <c r="G147" s="503"/>
      <c r="H147" s="503"/>
      <c r="I147" s="503"/>
      <c r="J147" s="503"/>
      <c r="K147" s="503"/>
      <c r="L147" s="503"/>
      <c r="M147" s="252"/>
    </row>
    <row r="148" spans="1:13" ht="14.25" customHeight="1" x14ac:dyDescent="0.2">
      <c r="A148" s="250"/>
      <c r="B148" s="251"/>
      <c r="C148" s="251"/>
      <c r="D148" s="267"/>
      <c r="E148" s="251"/>
      <c r="F148" s="251"/>
      <c r="G148" s="251"/>
      <c r="H148" s="251"/>
      <c r="I148" s="251"/>
      <c r="J148" s="251"/>
      <c r="K148" s="251"/>
      <c r="L148" s="251"/>
      <c r="M148" s="252"/>
    </row>
    <row r="149" spans="1:13" ht="14.25" customHeight="1" x14ac:dyDescent="0.2">
      <c r="A149" s="250"/>
      <c r="B149" s="251"/>
      <c r="C149" s="498" t="s">
        <v>338</v>
      </c>
      <c r="D149" s="499"/>
      <c r="E149" s="502" t="s">
        <v>337</v>
      </c>
      <c r="F149" s="503"/>
      <c r="G149" s="503"/>
      <c r="H149" s="503"/>
      <c r="I149" s="503"/>
      <c r="J149" s="503"/>
      <c r="K149" s="503"/>
      <c r="L149" s="503"/>
      <c r="M149" s="252"/>
    </row>
    <row r="150" spans="1:13" ht="14.25" customHeight="1" x14ac:dyDescent="0.2">
      <c r="A150" s="250"/>
      <c r="B150" s="251"/>
      <c r="C150" s="498"/>
      <c r="D150" s="499"/>
      <c r="E150" s="502"/>
      <c r="F150" s="503"/>
      <c r="G150" s="503"/>
      <c r="H150" s="503"/>
      <c r="I150" s="503"/>
      <c r="J150" s="503"/>
      <c r="K150" s="503"/>
      <c r="L150" s="503"/>
      <c r="M150" s="252"/>
    </row>
    <row r="151" spans="1:13" ht="14.25" customHeight="1" x14ac:dyDescent="0.2">
      <c r="A151" s="250"/>
      <c r="B151" s="251"/>
      <c r="C151" s="498"/>
      <c r="D151" s="499"/>
      <c r="E151" s="502"/>
      <c r="F151" s="503"/>
      <c r="G151" s="503"/>
      <c r="H151" s="503"/>
      <c r="I151" s="503"/>
      <c r="J151" s="503"/>
      <c r="K151" s="503"/>
      <c r="L151" s="503"/>
      <c r="M151" s="252"/>
    </row>
    <row r="152" spans="1:13" ht="14.25" customHeight="1" x14ac:dyDescent="0.2">
      <c r="A152" s="250"/>
      <c r="B152" s="251"/>
      <c r="C152" s="498"/>
      <c r="D152" s="499"/>
      <c r="E152" s="502"/>
      <c r="F152" s="503"/>
      <c r="G152" s="503"/>
      <c r="H152" s="503"/>
      <c r="I152" s="503"/>
      <c r="J152" s="503"/>
      <c r="K152" s="503"/>
      <c r="L152" s="503"/>
      <c r="M152" s="252"/>
    </row>
    <row r="153" spans="1:13" ht="14.25" customHeight="1" x14ac:dyDescent="0.2">
      <c r="A153" s="250"/>
      <c r="B153" s="251"/>
      <c r="C153" s="498"/>
      <c r="D153" s="499"/>
      <c r="E153" s="502"/>
      <c r="F153" s="503"/>
      <c r="G153" s="503"/>
      <c r="H153" s="503"/>
      <c r="I153" s="503"/>
      <c r="J153" s="503"/>
      <c r="K153" s="503"/>
      <c r="L153" s="503"/>
      <c r="M153" s="252"/>
    </row>
    <row r="154" spans="1:13" ht="14.25" customHeight="1" x14ac:dyDescent="0.2">
      <c r="A154" s="250"/>
      <c r="B154" s="251"/>
      <c r="C154" s="251"/>
      <c r="D154" s="267"/>
      <c r="E154" s="251"/>
      <c r="F154" s="251"/>
      <c r="G154" s="251"/>
      <c r="H154" s="251"/>
      <c r="I154" s="251"/>
      <c r="J154" s="251"/>
      <c r="K154" s="251"/>
      <c r="L154" s="251"/>
      <c r="M154" s="252"/>
    </row>
    <row r="155" spans="1:13" ht="14.25" customHeight="1" x14ac:dyDescent="0.2">
      <c r="A155" s="250"/>
      <c r="B155" s="251"/>
      <c r="C155" s="497" t="s">
        <v>345</v>
      </c>
      <c r="D155" s="508"/>
      <c r="E155" s="511" t="s">
        <v>346</v>
      </c>
      <c r="F155" s="496"/>
      <c r="G155" s="496"/>
      <c r="H155" s="496"/>
      <c r="I155" s="496"/>
      <c r="J155" s="496"/>
      <c r="K155" s="496"/>
      <c r="L155" s="496"/>
      <c r="M155" s="252"/>
    </row>
    <row r="156" spans="1:13" ht="14.25" customHeight="1" x14ac:dyDescent="0.2">
      <c r="A156" s="250"/>
      <c r="B156" s="251"/>
      <c r="C156" s="497"/>
      <c r="D156" s="508"/>
      <c r="E156" s="511"/>
      <c r="F156" s="496"/>
      <c r="G156" s="496"/>
      <c r="H156" s="496"/>
      <c r="I156" s="496"/>
      <c r="J156" s="496"/>
      <c r="K156" s="496"/>
      <c r="L156" s="496"/>
      <c r="M156" s="252"/>
    </row>
    <row r="157" spans="1:13" ht="14.25" customHeight="1" x14ac:dyDescent="0.2">
      <c r="A157" s="250"/>
      <c r="B157" s="251"/>
      <c r="C157" s="497"/>
      <c r="D157" s="508"/>
      <c r="E157" s="511"/>
      <c r="F157" s="496"/>
      <c r="G157" s="496"/>
      <c r="H157" s="496"/>
      <c r="I157" s="496"/>
      <c r="J157" s="496"/>
      <c r="K157" s="496"/>
      <c r="L157" s="496"/>
      <c r="M157" s="252"/>
    </row>
    <row r="158" spans="1:13" ht="14.25" customHeight="1" x14ac:dyDescent="0.2">
      <c r="A158" s="250"/>
      <c r="B158" s="251"/>
      <c r="C158" s="498" t="s">
        <v>339</v>
      </c>
      <c r="D158" s="499"/>
      <c r="E158" s="502" t="s">
        <v>340</v>
      </c>
      <c r="F158" s="503"/>
      <c r="G158" s="503"/>
      <c r="H158" s="503"/>
      <c r="I158" s="503"/>
      <c r="J158" s="503"/>
      <c r="K158" s="503"/>
      <c r="L158" s="503"/>
      <c r="M158" s="252"/>
    </row>
    <row r="159" spans="1:13" ht="14.25" customHeight="1" x14ac:dyDescent="0.2">
      <c r="A159" s="250"/>
      <c r="B159" s="251"/>
      <c r="C159" s="498"/>
      <c r="D159" s="499"/>
      <c r="E159" s="502"/>
      <c r="F159" s="503"/>
      <c r="G159" s="503"/>
      <c r="H159" s="503"/>
      <c r="I159" s="503"/>
      <c r="J159" s="503"/>
      <c r="K159" s="503"/>
      <c r="L159" s="503"/>
      <c r="M159" s="252"/>
    </row>
    <row r="160" spans="1:13" ht="14.25" customHeight="1" x14ac:dyDescent="0.2">
      <c r="A160" s="250"/>
      <c r="B160" s="251"/>
      <c r="C160" s="498"/>
      <c r="D160" s="499"/>
      <c r="E160" s="502"/>
      <c r="F160" s="503"/>
      <c r="G160" s="503"/>
      <c r="H160" s="503"/>
      <c r="I160" s="503"/>
      <c r="J160" s="503"/>
      <c r="K160" s="503"/>
      <c r="L160" s="503"/>
      <c r="M160" s="252"/>
    </row>
    <row r="161" spans="1:13" ht="14.25" customHeight="1" x14ac:dyDescent="0.2">
      <c r="A161" s="250"/>
      <c r="B161" s="251"/>
      <c r="C161" s="498"/>
      <c r="D161" s="499"/>
      <c r="E161" s="502"/>
      <c r="F161" s="503"/>
      <c r="G161" s="503"/>
      <c r="H161" s="503"/>
      <c r="I161" s="503"/>
      <c r="J161" s="503"/>
      <c r="K161" s="503"/>
      <c r="L161" s="503"/>
      <c r="M161" s="252"/>
    </row>
    <row r="162" spans="1:13" ht="14.25" customHeight="1" x14ac:dyDescent="0.2">
      <c r="A162" s="250"/>
      <c r="B162" s="251"/>
      <c r="C162" s="498"/>
      <c r="D162" s="499"/>
      <c r="E162" s="502"/>
      <c r="F162" s="503"/>
      <c r="G162" s="503"/>
      <c r="H162" s="503"/>
      <c r="I162" s="503"/>
      <c r="J162" s="503"/>
      <c r="K162" s="503"/>
      <c r="L162" s="503"/>
      <c r="M162" s="252"/>
    </row>
    <row r="163" spans="1:13" ht="14.25" customHeight="1" x14ac:dyDescent="0.2">
      <c r="A163" s="250"/>
      <c r="B163" s="251"/>
      <c r="C163" s="498"/>
      <c r="D163" s="499"/>
      <c r="E163" s="502"/>
      <c r="F163" s="503"/>
      <c r="G163" s="503"/>
      <c r="H163" s="503"/>
      <c r="I163" s="503"/>
      <c r="J163" s="503"/>
      <c r="K163" s="503"/>
      <c r="L163" s="503"/>
      <c r="M163" s="252"/>
    </row>
    <row r="164" spans="1:13" ht="14.25" customHeight="1" x14ac:dyDescent="0.2">
      <c r="A164" s="250"/>
      <c r="B164" s="251"/>
      <c r="C164" s="498"/>
      <c r="D164" s="499"/>
      <c r="E164" s="502"/>
      <c r="F164" s="503"/>
      <c r="G164" s="503"/>
      <c r="H164" s="503"/>
      <c r="I164" s="503"/>
      <c r="J164" s="503"/>
      <c r="K164" s="503"/>
      <c r="L164" s="503"/>
      <c r="M164" s="252"/>
    </row>
    <row r="165" spans="1:13" ht="14.25" customHeight="1" x14ac:dyDescent="0.2">
      <c r="A165" s="250"/>
      <c r="B165" s="251"/>
      <c r="C165" s="498"/>
      <c r="D165" s="499"/>
      <c r="E165" s="502"/>
      <c r="F165" s="503"/>
      <c r="G165" s="503"/>
      <c r="H165" s="503"/>
      <c r="I165" s="503"/>
      <c r="J165" s="503"/>
      <c r="K165" s="503"/>
      <c r="L165" s="503"/>
      <c r="M165" s="252"/>
    </row>
    <row r="166" spans="1:13" ht="14.25" customHeight="1" x14ac:dyDescent="0.2">
      <c r="A166" s="250"/>
      <c r="B166" s="251"/>
      <c r="C166" s="498"/>
      <c r="D166" s="499"/>
      <c r="E166" s="502"/>
      <c r="F166" s="503"/>
      <c r="G166" s="503"/>
      <c r="H166" s="503"/>
      <c r="I166" s="503"/>
      <c r="J166" s="503"/>
      <c r="K166" s="503"/>
      <c r="L166" s="503"/>
      <c r="M166" s="252"/>
    </row>
    <row r="167" spans="1:13" ht="14.25" customHeight="1" x14ac:dyDescent="0.2">
      <c r="A167" s="250"/>
      <c r="B167" s="251"/>
      <c r="C167" s="498"/>
      <c r="D167" s="499"/>
      <c r="E167" s="502"/>
      <c r="F167" s="503"/>
      <c r="G167" s="503"/>
      <c r="H167" s="503"/>
      <c r="I167" s="503"/>
      <c r="J167" s="503"/>
      <c r="K167" s="503"/>
      <c r="L167" s="503"/>
      <c r="M167" s="252"/>
    </row>
    <row r="168" spans="1:13" ht="14.25" customHeight="1" x14ac:dyDescent="0.2">
      <c r="A168" s="250"/>
      <c r="B168" s="251"/>
      <c r="C168" s="498"/>
      <c r="D168" s="499"/>
      <c r="E168" s="502"/>
      <c r="F168" s="503"/>
      <c r="G168" s="503"/>
      <c r="H168" s="503"/>
      <c r="I168" s="503"/>
      <c r="J168" s="503"/>
      <c r="K168" s="503"/>
      <c r="L168" s="503"/>
      <c r="M168" s="252"/>
    </row>
    <row r="169" spans="1:13" ht="14.25" customHeight="1" x14ac:dyDescent="0.2">
      <c r="A169" s="250"/>
      <c r="B169" s="251"/>
      <c r="C169" s="514"/>
      <c r="D169" s="515"/>
      <c r="E169" s="516"/>
      <c r="F169" s="517"/>
      <c r="G169" s="517"/>
      <c r="H169" s="517"/>
      <c r="I169" s="517"/>
      <c r="J169" s="517"/>
      <c r="K169" s="517"/>
      <c r="L169" s="517"/>
      <c r="M169" s="252"/>
    </row>
    <row r="170" spans="1:13" ht="14.25" customHeight="1" x14ac:dyDescent="0.2">
      <c r="A170" s="278"/>
      <c r="B170" s="279"/>
      <c r="C170" s="506" t="s">
        <v>341</v>
      </c>
      <c r="D170" s="507"/>
      <c r="E170" s="509" t="s">
        <v>342</v>
      </c>
      <c r="F170" s="510"/>
      <c r="G170" s="510"/>
      <c r="H170" s="510"/>
      <c r="I170" s="510"/>
      <c r="J170" s="510"/>
      <c r="K170" s="510"/>
      <c r="L170" s="510"/>
      <c r="M170" s="280"/>
    </row>
    <row r="171" spans="1:13" ht="14.25" customHeight="1" x14ac:dyDescent="0.2">
      <c r="A171" s="281"/>
      <c r="B171" s="251"/>
      <c r="C171" s="497"/>
      <c r="D171" s="508"/>
      <c r="E171" s="511"/>
      <c r="F171" s="496"/>
      <c r="G171" s="496"/>
      <c r="H171" s="496"/>
      <c r="I171" s="496"/>
      <c r="J171" s="496"/>
      <c r="K171" s="496"/>
      <c r="L171" s="496"/>
      <c r="M171" s="282"/>
    </row>
    <row r="172" spans="1:13" ht="14.25" customHeight="1" x14ac:dyDescent="0.2">
      <c r="A172" s="281"/>
      <c r="B172" s="251"/>
      <c r="C172" s="497"/>
      <c r="D172" s="508"/>
      <c r="E172" s="511"/>
      <c r="F172" s="496"/>
      <c r="G172" s="496"/>
      <c r="H172" s="496"/>
      <c r="I172" s="496"/>
      <c r="J172" s="496"/>
      <c r="K172" s="496"/>
      <c r="L172" s="496"/>
      <c r="M172" s="282"/>
    </row>
    <row r="173" spans="1:13" ht="14.25" customHeight="1" x14ac:dyDescent="0.2">
      <c r="A173" s="281"/>
      <c r="B173" s="251"/>
      <c r="C173" s="497"/>
      <c r="D173" s="508"/>
      <c r="E173" s="511"/>
      <c r="F173" s="496"/>
      <c r="G173" s="496"/>
      <c r="H173" s="496"/>
      <c r="I173" s="496"/>
      <c r="J173" s="496"/>
      <c r="K173" s="496"/>
      <c r="L173" s="496"/>
      <c r="M173" s="282"/>
    </row>
    <row r="174" spans="1:13" ht="14.25" customHeight="1" x14ac:dyDescent="0.2">
      <c r="A174" s="281"/>
      <c r="B174" s="251"/>
      <c r="C174" s="497"/>
      <c r="D174" s="508"/>
      <c r="E174" s="511"/>
      <c r="F174" s="496"/>
      <c r="G174" s="496"/>
      <c r="H174" s="496"/>
      <c r="I174" s="496"/>
      <c r="J174" s="496"/>
      <c r="K174" s="496"/>
      <c r="L174" s="496"/>
      <c r="M174" s="282"/>
    </row>
    <row r="175" spans="1:13" ht="14.25" customHeight="1" x14ac:dyDescent="0.2">
      <c r="A175" s="281"/>
      <c r="B175" s="251"/>
      <c r="C175" s="498" t="s">
        <v>343</v>
      </c>
      <c r="D175" s="499"/>
      <c r="E175" s="502" t="s">
        <v>344</v>
      </c>
      <c r="F175" s="503"/>
      <c r="G175" s="503"/>
      <c r="H175" s="503"/>
      <c r="I175" s="503"/>
      <c r="J175" s="503"/>
      <c r="K175" s="503"/>
      <c r="L175" s="503"/>
      <c r="M175" s="282"/>
    </row>
    <row r="176" spans="1:13" ht="14.25" customHeight="1" x14ac:dyDescent="0.2">
      <c r="A176" s="281"/>
      <c r="B176" s="251"/>
      <c r="C176" s="498"/>
      <c r="D176" s="499"/>
      <c r="E176" s="502"/>
      <c r="F176" s="503"/>
      <c r="G176" s="503"/>
      <c r="H176" s="503"/>
      <c r="I176" s="503"/>
      <c r="J176" s="503"/>
      <c r="K176" s="503"/>
      <c r="L176" s="503"/>
      <c r="M176" s="282"/>
    </row>
    <row r="177" spans="1:13" ht="14.25" customHeight="1" x14ac:dyDescent="0.2">
      <c r="A177" s="281"/>
      <c r="B177" s="251"/>
      <c r="C177" s="498"/>
      <c r="D177" s="499"/>
      <c r="E177" s="502"/>
      <c r="F177" s="503"/>
      <c r="G177" s="503"/>
      <c r="H177" s="503"/>
      <c r="I177" s="503"/>
      <c r="J177" s="503"/>
      <c r="K177" s="503"/>
      <c r="L177" s="503"/>
      <c r="M177" s="282"/>
    </row>
    <row r="178" spans="1:13" ht="14.25" customHeight="1" x14ac:dyDescent="0.2">
      <c r="A178" s="281"/>
      <c r="B178" s="251"/>
      <c r="C178" s="498"/>
      <c r="D178" s="499"/>
      <c r="E178" s="502"/>
      <c r="F178" s="503"/>
      <c r="G178" s="503"/>
      <c r="H178" s="503"/>
      <c r="I178" s="503"/>
      <c r="J178" s="503"/>
      <c r="K178" s="503"/>
      <c r="L178" s="503"/>
      <c r="M178" s="282"/>
    </row>
    <row r="179" spans="1:13" ht="14.25" customHeight="1" x14ac:dyDescent="0.2">
      <c r="A179" s="281"/>
      <c r="B179" s="251"/>
      <c r="C179" s="498"/>
      <c r="D179" s="499"/>
      <c r="E179" s="502"/>
      <c r="F179" s="503"/>
      <c r="G179" s="503"/>
      <c r="H179" s="503"/>
      <c r="I179" s="503"/>
      <c r="J179" s="503"/>
      <c r="K179" s="503"/>
      <c r="L179" s="503"/>
      <c r="M179" s="282"/>
    </row>
    <row r="180" spans="1:13" ht="14.25" customHeight="1" x14ac:dyDescent="0.2">
      <c r="A180" s="281"/>
      <c r="B180" s="251"/>
      <c r="C180" s="498"/>
      <c r="D180" s="499"/>
      <c r="E180" s="502"/>
      <c r="F180" s="503"/>
      <c r="G180" s="503"/>
      <c r="H180" s="503"/>
      <c r="I180" s="503"/>
      <c r="J180" s="503"/>
      <c r="K180" s="503"/>
      <c r="L180" s="503"/>
      <c r="M180" s="282"/>
    </row>
    <row r="181" spans="1:13" ht="14.25" customHeight="1" x14ac:dyDescent="0.2">
      <c r="A181" s="281"/>
      <c r="B181" s="251"/>
      <c r="C181" s="498"/>
      <c r="D181" s="499"/>
      <c r="E181" s="502"/>
      <c r="F181" s="503"/>
      <c r="G181" s="503"/>
      <c r="H181" s="503"/>
      <c r="I181" s="503"/>
      <c r="J181" s="503"/>
      <c r="K181" s="503"/>
      <c r="L181" s="503"/>
      <c r="M181" s="282"/>
    </row>
    <row r="182" spans="1:13" ht="14.25" customHeight="1" x14ac:dyDescent="0.2">
      <c r="A182" s="281"/>
      <c r="B182" s="251"/>
      <c r="C182" s="498"/>
      <c r="D182" s="499"/>
      <c r="E182" s="502"/>
      <c r="F182" s="503"/>
      <c r="G182" s="503"/>
      <c r="H182" s="503"/>
      <c r="I182" s="503"/>
      <c r="J182" s="503"/>
      <c r="K182" s="503"/>
      <c r="L182" s="503"/>
      <c r="M182" s="282"/>
    </row>
    <row r="183" spans="1:13" ht="14.25" customHeight="1" x14ac:dyDescent="0.2">
      <c r="A183" s="281"/>
      <c r="B183" s="251"/>
      <c r="C183" s="498"/>
      <c r="D183" s="499"/>
      <c r="E183" s="502"/>
      <c r="F183" s="503"/>
      <c r="G183" s="503"/>
      <c r="H183" s="503"/>
      <c r="I183" s="503"/>
      <c r="J183" s="503"/>
      <c r="K183" s="503"/>
      <c r="L183" s="503"/>
      <c r="M183" s="282"/>
    </row>
    <row r="184" spans="1:13" ht="14.25" customHeight="1" x14ac:dyDescent="0.2">
      <c r="A184" s="281"/>
      <c r="B184" s="251"/>
      <c r="C184" s="498"/>
      <c r="D184" s="499"/>
      <c r="E184" s="502"/>
      <c r="F184" s="503"/>
      <c r="G184" s="503"/>
      <c r="H184" s="503"/>
      <c r="I184" s="503"/>
      <c r="J184" s="503"/>
      <c r="K184" s="503"/>
      <c r="L184" s="503"/>
      <c r="M184" s="282"/>
    </row>
    <row r="185" spans="1:13" ht="14.25" customHeight="1" x14ac:dyDescent="0.2">
      <c r="A185" s="281"/>
      <c r="B185" s="251"/>
      <c r="C185" s="498"/>
      <c r="D185" s="499"/>
      <c r="E185" s="502"/>
      <c r="F185" s="503"/>
      <c r="G185" s="503"/>
      <c r="H185" s="503"/>
      <c r="I185" s="503"/>
      <c r="J185" s="503"/>
      <c r="K185" s="503"/>
      <c r="L185" s="503"/>
      <c r="M185" s="282"/>
    </row>
    <row r="186" spans="1:13" ht="14.25" customHeight="1" x14ac:dyDescent="0.2">
      <c r="A186" s="281"/>
      <c r="B186" s="251"/>
      <c r="C186" s="497" t="s">
        <v>347</v>
      </c>
      <c r="D186" s="508"/>
      <c r="E186" s="511" t="s">
        <v>348</v>
      </c>
      <c r="F186" s="496"/>
      <c r="G186" s="496"/>
      <c r="H186" s="496"/>
      <c r="I186" s="496"/>
      <c r="J186" s="496"/>
      <c r="K186" s="496"/>
      <c r="L186" s="496"/>
      <c r="M186" s="282"/>
    </row>
    <row r="187" spans="1:13" ht="14.25" customHeight="1" x14ac:dyDescent="0.2">
      <c r="A187" s="281"/>
      <c r="B187" s="251"/>
      <c r="C187" s="497"/>
      <c r="D187" s="508"/>
      <c r="E187" s="511"/>
      <c r="F187" s="496"/>
      <c r="G187" s="496"/>
      <c r="H187" s="496"/>
      <c r="I187" s="496"/>
      <c r="J187" s="496"/>
      <c r="K187" s="496"/>
      <c r="L187" s="496"/>
      <c r="M187" s="282"/>
    </row>
    <row r="188" spans="1:13" ht="14.25" customHeight="1" x14ac:dyDescent="0.2">
      <c r="A188" s="281"/>
      <c r="B188" s="251"/>
      <c r="C188" s="497"/>
      <c r="D188" s="508"/>
      <c r="E188" s="511"/>
      <c r="F188" s="496"/>
      <c r="G188" s="496"/>
      <c r="H188" s="496"/>
      <c r="I188" s="496"/>
      <c r="J188" s="496"/>
      <c r="K188" s="496"/>
      <c r="L188" s="496"/>
      <c r="M188" s="282"/>
    </row>
    <row r="189" spans="1:13" ht="14.25" customHeight="1" x14ac:dyDescent="0.2">
      <c r="A189" s="281"/>
      <c r="B189" s="251"/>
      <c r="C189" s="498" t="s">
        <v>349</v>
      </c>
      <c r="D189" s="499"/>
      <c r="E189" s="502" t="s">
        <v>350</v>
      </c>
      <c r="F189" s="503"/>
      <c r="G189" s="503"/>
      <c r="H189" s="503"/>
      <c r="I189" s="503"/>
      <c r="J189" s="503"/>
      <c r="K189" s="503"/>
      <c r="L189" s="503"/>
      <c r="M189" s="282"/>
    </row>
    <row r="190" spans="1:13" ht="14.25" customHeight="1" x14ac:dyDescent="0.2">
      <c r="A190" s="281"/>
      <c r="B190" s="251"/>
      <c r="C190" s="498"/>
      <c r="D190" s="499"/>
      <c r="E190" s="502"/>
      <c r="F190" s="503"/>
      <c r="G190" s="503"/>
      <c r="H190" s="503"/>
      <c r="I190" s="503"/>
      <c r="J190" s="503"/>
      <c r="K190" s="503"/>
      <c r="L190" s="503"/>
      <c r="M190" s="282"/>
    </row>
    <row r="191" spans="1:13" ht="14.25" customHeight="1" x14ac:dyDescent="0.2">
      <c r="A191" s="281"/>
      <c r="B191" s="251"/>
      <c r="C191" s="498"/>
      <c r="D191" s="499"/>
      <c r="E191" s="502"/>
      <c r="F191" s="503"/>
      <c r="G191" s="503"/>
      <c r="H191" s="503"/>
      <c r="I191" s="503"/>
      <c r="J191" s="503"/>
      <c r="K191" s="503"/>
      <c r="L191" s="503"/>
      <c r="M191" s="282"/>
    </row>
    <row r="192" spans="1:13" ht="14.25" customHeight="1" x14ac:dyDescent="0.2">
      <c r="A192" s="281"/>
      <c r="B192" s="251"/>
      <c r="C192" s="497" t="s">
        <v>352</v>
      </c>
      <c r="D192" s="508"/>
      <c r="E192" s="512" t="s">
        <v>351</v>
      </c>
      <c r="F192" s="513"/>
      <c r="G192" s="513"/>
      <c r="H192" s="513"/>
      <c r="I192" s="513"/>
      <c r="J192" s="513"/>
      <c r="K192" s="513"/>
      <c r="L192" s="513"/>
      <c r="M192" s="282"/>
    </row>
    <row r="193" spans="1:13" ht="14.25" customHeight="1" x14ac:dyDescent="0.2">
      <c r="A193" s="281"/>
      <c r="B193" s="251"/>
      <c r="C193" s="497"/>
      <c r="D193" s="508"/>
      <c r="E193" s="512"/>
      <c r="F193" s="513"/>
      <c r="G193" s="513"/>
      <c r="H193" s="513"/>
      <c r="I193" s="513"/>
      <c r="J193" s="513"/>
      <c r="K193" s="513"/>
      <c r="L193" s="513"/>
      <c r="M193" s="282"/>
    </row>
    <row r="194" spans="1:13" ht="14.25" customHeight="1" x14ac:dyDescent="0.2">
      <c r="A194" s="281"/>
      <c r="B194" s="251"/>
      <c r="C194" s="497"/>
      <c r="D194" s="508"/>
      <c r="E194" s="512"/>
      <c r="F194" s="513"/>
      <c r="G194" s="513"/>
      <c r="H194" s="513"/>
      <c r="I194" s="513"/>
      <c r="J194" s="513"/>
      <c r="K194" s="513"/>
      <c r="L194" s="513"/>
      <c r="M194" s="282"/>
    </row>
    <row r="195" spans="1:13" ht="14.25" customHeight="1" x14ac:dyDescent="0.2">
      <c r="A195" s="281"/>
      <c r="B195" s="251"/>
      <c r="C195" s="497"/>
      <c r="D195" s="508"/>
      <c r="E195" s="512"/>
      <c r="F195" s="513"/>
      <c r="G195" s="513"/>
      <c r="H195" s="513"/>
      <c r="I195" s="513"/>
      <c r="J195" s="513"/>
      <c r="K195" s="513"/>
      <c r="L195" s="513"/>
      <c r="M195" s="282"/>
    </row>
    <row r="196" spans="1:13" ht="14.25" customHeight="1" x14ac:dyDescent="0.2">
      <c r="A196" s="281"/>
      <c r="B196" s="251"/>
      <c r="C196" s="497"/>
      <c r="D196" s="508"/>
      <c r="E196" s="512"/>
      <c r="F196" s="513"/>
      <c r="G196" s="513"/>
      <c r="H196" s="513"/>
      <c r="I196" s="513"/>
      <c r="J196" s="513"/>
      <c r="K196" s="513"/>
      <c r="L196" s="513"/>
      <c r="M196" s="282"/>
    </row>
    <row r="197" spans="1:13" ht="14.25" customHeight="1" x14ac:dyDescent="0.2">
      <c r="A197" s="281"/>
      <c r="B197" s="251"/>
      <c r="C197" s="497"/>
      <c r="D197" s="508"/>
      <c r="E197" s="512"/>
      <c r="F197" s="513"/>
      <c r="G197" s="513"/>
      <c r="H197" s="513"/>
      <c r="I197" s="513"/>
      <c r="J197" s="513"/>
      <c r="K197" s="513"/>
      <c r="L197" s="513"/>
      <c r="M197" s="282"/>
    </row>
    <row r="198" spans="1:13" ht="14.25" customHeight="1" x14ac:dyDescent="0.2">
      <c r="A198" s="281"/>
      <c r="B198" s="251"/>
      <c r="C198" s="497"/>
      <c r="D198" s="508"/>
      <c r="E198" s="512"/>
      <c r="F198" s="513"/>
      <c r="G198" s="513"/>
      <c r="H198" s="513"/>
      <c r="I198" s="513"/>
      <c r="J198" s="513"/>
      <c r="K198" s="513"/>
      <c r="L198" s="513"/>
      <c r="M198" s="282"/>
    </row>
    <row r="199" spans="1:13" ht="14.25" customHeight="1" x14ac:dyDescent="0.2">
      <c r="A199" s="281"/>
      <c r="B199" s="251"/>
      <c r="C199" s="498" t="s">
        <v>354</v>
      </c>
      <c r="D199" s="499"/>
      <c r="E199" s="502" t="s">
        <v>353</v>
      </c>
      <c r="F199" s="503"/>
      <c r="G199" s="503"/>
      <c r="H199" s="503"/>
      <c r="I199" s="503"/>
      <c r="J199" s="503"/>
      <c r="K199" s="503"/>
      <c r="L199" s="503"/>
      <c r="M199" s="282"/>
    </row>
    <row r="200" spans="1:13" ht="14.25" customHeight="1" x14ac:dyDescent="0.2">
      <c r="A200" s="281"/>
      <c r="B200" s="251"/>
      <c r="C200" s="498"/>
      <c r="D200" s="499"/>
      <c r="E200" s="502"/>
      <c r="F200" s="503"/>
      <c r="G200" s="503"/>
      <c r="H200" s="503"/>
      <c r="I200" s="503"/>
      <c r="J200" s="503"/>
      <c r="K200" s="503"/>
      <c r="L200" s="503"/>
      <c r="M200" s="282"/>
    </row>
    <row r="201" spans="1:13" ht="14.25" customHeight="1" x14ac:dyDescent="0.2">
      <c r="A201" s="281"/>
      <c r="B201" s="251"/>
      <c r="C201" s="498"/>
      <c r="D201" s="499"/>
      <c r="E201" s="502"/>
      <c r="F201" s="503"/>
      <c r="G201" s="503"/>
      <c r="H201" s="503"/>
      <c r="I201" s="503"/>
      <c r="J201" s="503"/>
      <c r="K201" s="503"/>
      <c r="L201" s="503"/>
      <c r="M201" s="282"/>
    </row>
    <row r="202" spans="1:13" ht="14.25" customHeight="1" x14ac:dyDescent="0.2">
      <c r="A202" s="281"/>
      <c r="B202" s="251"/>
      <c r="C202" s="498"/>
      <c r="D202" s="499"/>
      <c r="E202" s="502"/>
      <c r="F202" s="503"/>
      <c r="G202" s="503"/>
      <c r="H202" s="503"/>
      <c r="I202" s="503"/>
      <c r="J202" s="503"/>
      <c r="K202" s="503"/>
      <c r="L202" s="503"/>
      <c r="M202" s="282"/>
    </row>
    <row r="203" spans="1:13" ht="14.25" customHeight="1" x14ac:dyDescent="0.2">
      <c r="A203" s="281"/>
      <c r="B203" s="251"/>
      <c r="C203" s="500"/>
      <c r="D203" s="501"/>
      <c r="E203" s="504"/>
      <c r="F203" s="505"/>
      <c r="G203" s="505"/>
      <c r="H203" s="505"/>
      <c r="I203" s="505"/>
      <c r="J203" s="505"/>
      <c r="K203" s="505"/>
      <c r="L203" s="505"/>
      <c r="M203" s="282"/>
    </row>
    <row r="204" spans="1:13" ht="14.25" customHeight="1" x14ac:dyDescent="0.2">
      <c r="A204" s="270"/>
      <c r="B204" s="271"/>
      <c r="C204" s="271"/>
      <c r="D204" s="271"/>
      <c r="E204" s="271"/>
      <c r="F204" s="271"/>
      <c r="G204" s="271"/>
      <c r="H204" s="271"/>
      <c r="I204" s="271"/>
      <c r="J204" s="271"/>
      <c r="K204" s="271"/>
      <c r="L204" s="271"/>
      <c r="M204" s="272"/>
    </row>
    <row r="205" spans="1:13" ht="14.25" customHeight="1" x14ac:dyDescent="0.2">
      <c r="A205" s="273"/>
      <c r="B205" s="251"/>
      <c r="C205" s="506" t="s">
        <v>355</v>
      </c>
      <c r="D205" s="507"/>
      <c r="E205" s="509" t="s">
        <v>356</v>
      </c>
      <c r="F205" s="510"/>
      <c r="G205" s="510"/>
      <c r="H205" s="510"/>
      <c r="I205" s="510"/>
      <c r="J205" s="510"/>
      <c r="K205" s="510"/>
      <c r="L205" s="510"/>
      <c r="M205" s="274"/>
    </row>
    <row r="206" spans="1:13" ht="14.25" customHeight="1" x14ac:dyDescent="0.2">
      <c r="A206" s="273"/>
      <c r="B206" s="251"/>
      <c r="C206" s="497"/>
      <c r="D206" s="508"/>
      <c r="E206" s="511"/>
      <c r="F206" s="496"/>
      <c r="G206" s="496"/>
      <c r="H206" s="496"/>
      <c r="I206" s="496"/>
      <c r="J206" s="496"/>
      <c r="K206" s="496"/>
      <c r="L206" s="496"/>
      <c r="M206" s="274"/>
    </row>
    <row r="207" spans="1:13" ht="14.25" customHeight="1" x14ac:dyDescent="0.2">
      <c r="A207" s="273"/>
      <c r="B207" s="251"/>
      <c r="C207" s="497"/>
      <c r="D207" s="508"/>
      <c r="E207" s="511"/>
      <c r="F207" s="496"/>
      <c r="G207" s="496"/>
      <c r="H207" s="496"/>
      <c r="I207" s="496"/>
      <c r="J207" s="496"/>
      <c r="K207" s="496"/>
      <c r="L207" s="496"/>
      <c r="M207" s="274"/>
    </row>
    <row r="208" spans="1:13" ht="14.25" customHeight="1" x14ac:dyDescent="0.2">
      <c r="A208" s="273"/>
      <c r="B208" s="251"/>
      <c r="C208" s="497"/>
      <c r="D208" s="508"/>
      <c r="E208" s="511"/>
      <c r="F208" s="496"/>
      <c r="G208" s="496"/>
      <c r="H208" s="496"/>
      <c r="I208" s="496"/>
      <c r="J208" s="496"/>
      <c r="K208" s="496"/>
      <c r="L208" s="496"/>
      <c r="M208" s="274"/>
    </row>
    <row r="209" spans="1:13" ht="14.25" customHeight="1" x14ac:dyDescent="0.2">
      <c r="A209" s="273"/>
      <c r="B209" s="251"/>
      <c r="C209" s="497"/>
      <c r="D209" s="508"/>
      <c r="E209" s="511"/>
      <c r="F209" s="496"/>
      <c r="G209" s="496"/>
      <c r="H209" s="496"/>
      <c r="I209" s="496"/>
      <c r="J209" s="496"/>
      <c r="K209" s="496"/>
      <c r="L209" s="496"/>
      <c r="M209" s="274"/>
    </row>
    <row r="210" spans="1:13" ht="14.25" customHeight="1" x14ac:dyDescent="0.2">
      <c r="A210" s="273"/>
      <c r="B210" s="251"/>
      <c r="C210" s="251"/>
      <c r="D210" s="251"/>
      <c r="E210" s="251"/>
      <c r="F210" s="251"/>
      <c r="G210" s="251"/>
      <c r="H210" s="251"/>
      <c r="I210" s="251"/>
      <c r="J210" s="251"/>
      <c r="K210" s="251"/>
      <c r="L210" s="251"/>
      <c r="M210" s="274"/>
    </row>
    <row r="211" spans="1:13" ht="14.25" customHeight="1" x14ac:dyDescent="0.2">
      <c r="A211" s="273"/>
      <c r="B211" s="251"/>
      <c r="C211" s="498" t="s">
        <v>358</v>
      </c>
      <c r="D211" s="499"/>
      <c r="E211" s="502" t="s">
        <v>357</v>
      </c>
      <c r="F211" s="503"/>
      <c r="G211" s="503"/>
      <c r="H211" s="503"/>
      <c r="I211" s="503"/>
      <c r="J211" s="503"/>
      <c r="K211" s="503"/>
      <c r="L211" s="503"/>
      <c r="M211" s="274"/>
    </row>
    <row r="212" spans="1:13" ht="14.25" customHeight="1" x14ac:dyDescent="0.2">
      <c r="A212" s="273"/>
      <c r="B212" s="251"/>
      <c r="C212" s="498"/>
      <c r="D212" s="499"/>
      <c r="E212" s="502"/>
      <c r="F212" s="503"/>
      <c r="G212" s="503"/>
      <c r="H212" s="503"/>
      <c r="I212" s="503"/>
      <c r="J212" s="503"/>
      <c r="K212" s="503"/>
      <c r="L212" s="503"/>
      <c r="M212" s="274"/>
    </row>
    <row r="213" spans="1:13" ht="14.25" customHeight="1" x14ac:dyDescent="0.2">
      <c r="A213" s="273"/>
      <c r="B213" s="251"/>
      <c r="C213" s="498"/>
      <c r="D213" s="499"/>
      <c r="E213" s="502"/>
      <c r="F213" s="503"/>
      <c r="G213" s="503"/>
      <c r="H213" s="503"/>
      <c r="I213" s="503"/>
      <c r="J213" s="503"/>
      <c r="K213" s="503"/>
      <c r="L213" s="503"/>
      <c r="M213" s="274"/>
    </row>
    <row r="214" spans="1:13" ht="14.25" customHeight="1" x14ac:dyDescent="0.2">
      <c r="A214" s="273"/>
      <c r="B214" s="251"/>
      <c r="C214" s="497" t="s">
        <v>360</v>
      </c>
      <c r="D214" s="497"/>
      <c r="E214" s="496" t="s">
        <v>359</v>
      </c>
      <c r="F214" s="496"/>
      <c r="G214" s="496"/>
      <c r="H214" s="496"/>
      <c r="I214" s="496"/>
      <c r="J214" s="496"/>
      <c r="K214" s="496"/>
      <c r="L214" s="496"/>
      <c r="M214" s="274"/>
    </row>
    <row r="215" spans="1:13" ht="14.25" customHeight="1" x14ac:dyDescent="0.2">
      <c r="A215" s="273"/>
      <c r="B215" s="251"/>
      <c r="C215" s="497"/>
      <c r="D215" s="497"/>
      <c r="E215" s="496"/>
      <c r="F215" s="496"/>
      <c r="G215" s="496"/>
      <c r="H215" s="496"/>
      <c r="I215" s="496"/>
      <c r="J215" s="496"/>
      <c r="K215" s="496"/>
      <c r="L215" s="496"/>
      <c r="M215" s="274"/>
    </row>
    <row r="216" spans="1:13" ht="14.25" customHeight="1" x14ac:dyDescent="0.2">
      <c r="A216" s="273"/>
      <c r="B216" s="251"/>
      <c r="C216" s="497"/>
      <c r="D216" s="497"/>
      <c r="E216" s="496"/>
      <c r="F216" s="496"/>
      <c r="G216" s="496"/>
      <c r="H216" s="496"/>
      <c r="I216" s="496"/>
      <c r="J216" s="496"/>
      <c r="K216" s="496"/>
      <c r="L216" s="496"/>
      <c r="M216" s="274"/>
    </row>
    <row r="217" spans="1:13" ht="14.25" customHeight="1" x14ac:dyDescent="0.2">
      <c r="A217" s="273"/>
      <c r="B217" s="251"/>
      <c r="C217" s="497"/>
      <c r="D217" s="497"/>
      <c r="E217" s="496"/>
      <c r="F217" s="496"/>
      <c r="G217" s="496"/>
      <c r="H217" s="496"/>
      <c r="I217" s="496"/>
      <c r="J217" s="496"/>
      <c r="K217" s="496"/>
      <c r="L217" s="496"/>
      <c r="M217" s="274"/>
    </row>
    <row r="218" spans="1:13" ht="14.25" customHeight="1" x14ac:dyDescent="0.2">
      <c r="A218" s="273"/>
      <c r="B218" s="251"/>
      <c r="C218" s="497"/>
      <c r="D218" s="497"/>
      <c r="E218" s="496"/>
      <c r="F218" s="496"/>
      <c r="G218" s="496"/>
      <c r="H218" s="496"/>
      <c r="I218" s="496"/>
      <c r="J218" s="496"/>
      <c r="K218" s="496"/>
      <c r="L218" s="496"/>
      <c r="M218" s="274"/>
    </row>
    <row r="219" spans="1:13" ht="14.25" customHeight="1" x14ac:dyDescent="0.2">
      <c r="A219" s="273"/>
      <c r="B219" s="251"/>
      <c r="C219" s="497"/>
      <c r="D219" s="497"/>
      <c r="E219" s="496"/>
      <c r="F219" s="496"/>
      <c r="G219" s="496"/>
      <c r="H219" s="496"/>
      <c r="I219" s="496"/>
      <c r="J219" s="496"/>
      <c r="K219" s="496"/>
      <c r="L219" s="496"/>
      <c r="M219" s="274"/>
    </row>
    <row r="220" spans="1:13" ht="14.25" customHeight="1" x14ac:dyDescent="0.2">
      <c r="A220" s="273"/>
      <c r="B220" s="251"/>
      <c r="C220" s="497"/>
      <c r="D220" s="497"/>
      <c r="E220" s="496"/>
      <c r="F220" s="496"/>
      <c r="G220" s="496"/>
      <c r="H220" s="496"/>
      <c r="I220" s="496"/>
      <c r="J220" s="496"/>
      <c r="K220" s="496"/>
      <c r="L220" s="496"/>
      <c r="M220" s="274"/>
    </row>
    <row r="221" spans="1:13" ht="14.25" customHeight="1" x14ac:dyDescent="0.2">
      <c r="A221" s="273"/>
      <c r="B221" s="251"/>
      <c r="C221" s="251"/>
      <c r="D221" s="251"/>
      <c r="E221" s="251"/>
      <c r="F221" s="251"/>
      <c r="G221" s="251"/>
      <c r="H221" s="251"/>
      <c r="I221" s="251"/>
      <c r="J221" s="251"/>
      <c r="K221" s="251"/>
      <c r="L221" s="251"/>
      <c r="M221" s="274"/>
    </row>
    <row r="222" spans="1:13" ht="14.25" customHeight="1" x14ac:dyDescent="0.2">
      <c r="A222" s="273"/>
      <c r="B222" s="251"/>
      <c r="C222" s="251"/>
      <c r="D222" s="251"/>
      <c r="E222" s="251"/>
      <c r="F222" s="251"/>
      <c r="G222" s="251"/>
      <c r="H222" s="251"/>
      <c r="I222" s="251"/>
      <c r="J222" s="251"/>
      <c r="K222" s="251"/>
      <c r="L222" s="251"/>
      <c r="M222" s="274"/>
    </row>
    <row r="223" spans="1:13" ht="14.25" customHeight="1" x14ac:dyDescent="0.2">
      <c r="A223" s="273"/>
      <c r="B223" s="251"/>
      <c r="C223" s="251"/>
      <c r="D223" s="251"/>
      <c r="E223" s="251"/>
      <c r="F223" s="251"/>
      <c r="G223" s="251"/>
      <c r="H223" s="251"/>
      <c r="I223" s="251"/>
      <c r="J223" s="251"/>
      <c r="K223" s="251"/>
      <c r="L223" s="251"/>
      <c r="M223" s="274"/>
    </row>
    <row r="224" spans="1:13" ht="14.25" customHeight="1" x14ac:dyDescent="0.2">
      <c r="A224" s="273"/>
      <c r="B224" s="251"/>
      <c r="C224" s="251"/>
      <c r="D224" s="251"/>
      <c r="E224" s="251"/>
      <c r="F224" s="251"/>
      <c r="G224" s="251"/>
      <c r="H224" s="251"/>
      <c r="I224" s="251"/>
      <c r="J224" s="251"/>
      <c r="K224" s="251"/>
      <c r="L224" s="251"/>
      <c r="M224" s="274"/>
    </row>
    <row r="225" spans="1:13" ht="14.25" customHeight="1" x14ac:dyDescent="0.2">
      <c r="A225" s="273"/>
      <c r="B225" s="251"/>
      <c r="C225" s="251"/>
      <c r="D225" s="251"/>
      <c r="E225" s="251"/>
      <c r="F225" s="251"/>
      <c r="G225" s="251"/>
      <c r="H225" s="251"/>
      <c r="I225" s="251"/>
      <c r="J225" s="251"/>
      <c r="K225" s="251"/>
      <c r="L225" s="251"/>
      <c r="M225" s="274"/>
    </row>
    <row r="226" spans="1:13" ht="14.25" customHeight="1" x14ac:dyDescent="0.2">
      <c r="A226" s="273"/>
      <c r="B226" s="251"/>
      <c r="C226" s="251"/>
      <c r="D226" s="251"/>
      <c r="E226" s="251"/>
      <c r="F226" s="251"/>
      <c r="G226" s="251"/>
      <c r="H226" s="251"/>
      <c r="I226" s="251"/>
      <c r="J226" s="251"/>
      <c r="K226" s="251"/>
      <c r="L226" s="251"/>
      <c r="M226" s="274"/>
    </row>
    <row r="227" spans="1:13" ht="14.25" customHeight="1" x14ac:dyDescent="0.2">
      <c r="A227" s="273"/>
      <c r="B227" s="251"/>
      <c r="C227" s="251"/>
      <c r="D227" s="251"/>
      <c r="E227" s="251"/>
      <c r="F227" s="251"/>
      <c r="G227" s="251"/>
      <c r="H227" s="251"/>
      <c r="I227" s="251"/>
      <c r="J227" s="251"/>
      <c r="K227" s="251"/>
      <c r="L227" s="251"/>
      <c r="M227" s="274"/>
    </row>
    <row r="228" spans="1:13" ht="14.25" customHeight="1" x14ac:dyDescent="0.2">
      <c r="A228" s="273"/>
      <c r="B228" s="251"/>
      <c r="C228" s="251"/>
      <c r="D228" s="251"/>
      <c r="E228" s="251"/>
      <c r="F228" s="251"/>
      <c r="G228" s="251"/>
      <c r="H228" s="251"/>
      <c r="I228" s="251"/>
      <c r="J228" s="251"/>
      <c r="K228" s="251"/>
      <c r="L228" s="251"/>
      <c r="M228" s="274"/>
    </row>
    <row r="229" spans="1:13" ht="14.25" customHeight="1" x14ac:dyDescent="0.2">
      <c r="A229" s="273"/>
      <c r="B229" s="251"/>
      <c r="C229" s="251"/>
      <c r="D229" s="251"/>
      <c r="E229" s="251"/>
      <c r="F229" s="251"/>
      <c r="G229" s="251"/>
      <c r="H229" s="251"/>
      <c r="I229" s="251"/>
      <c r="J229" s="251"/>
      <c r="K229" s="251"/>
      <c r="L229" s="251"/>
      <c r="M229" s="274"/>
    </row>
    <row r="230" spans="1:13" ht="14.25" customHeight="1" x14ac:dyDescent="0.2">
      <c r="A230" s="273"/>
      <c r="B230" s="251"/>
      <c r="C230" s="251"/>
      <c r="D230" s="251"/>
      <c r="E230" s="251"/>
      <c r="F230" s="251"/>
      <c r="G230" s="251"/>
      <c r="H230" s="251"/>
      <c r="I230" s="251"/>
      <c r="J230" s="251"/>
      <c r="K230" s="251"/>
      <c r="L230" s="251"/>
      <c r="M230" s="274"/>
    </row>
    <row r="231" spans="1:13" ht="14.25" customHeight="1" x14ac:dyDescent="0.2">
      <c r="A231" s="273"/>
      <c r="B231" s="251"/>
      <c r="C231" s="251"/>
      <c r="D231" s="251"/>
      <c r="E231" s="251"/>
      <c r="F231" s="251"/>
      <c r="G231" s="251"/>
      <c r="H231" s="251"/>
      <c r="I231" s="251"/>
      <c r="J231" s="251"/>
      <c r="K231" s="251"/>
      <c r="L231" s="251"/>
      <c r="M231" s="274"/>
    </row>
    <row r="232" spans="1:13" ht="14.25" customHeight="1" x14ac:dyDescent="0.2">
      <c r="A232" s="273"/>
      <c r="B232" s="251"/>
      <c r="C232" s="251"/>
      <c r="D232" s="251"/>
      <c r="E232" s="251"/>
      <c r="F232" s="251"/>
      <c r="G232" s="251"/>
      <c r="H232" s="251"/>
      <c r="I232" s="251"/>
      <c r="J232" s="251"/>
      <c r="K232" s="251"/>
      <c r="L232" s="251"/>
      <c r="M232" s="274"/>
    </row>
    <row r="233" spans="1:13" ht="14.25" customHeight="1" x14ac:dyDescent="0.2">
      <c r="A233" s="273"/>
      <c r="B233" s="251"/>
      <c r="C233" s="251"/>
      <c r="D233" s="251"/>
      <c r="E233" s="251"/>
      <c r="F233" s="251"/>
      <c r="G233" s="251"/>
      <c r="H233" s="251"/>
      <c r="I233" s="251"/>
      <c r="J233" s="251"/>
      <c r="K233" s="251"/>
      <c r="L233" s="251"/>
      <c r="M233" s="274"/>
    </row>
    <row r="234" spans="1:13" ht="14.25" customHeight="1" x14ac:dyDescent="0.2">
      <c r="A234" s="273"/>
      <c r="B234" s="251"/>
      <c r="C234" s="251"/>
      <c r="D234" s="251"/>
      <c r="E234" s="251"/>
      <c r="F234" s="251"/>
      <c r="G234" s="251"/>
      <c r="H234" s="251"/>
      <c r="I234" s="251"/>
      <c r="J234" s="251"/>
      <c r="K234" s="251"/>
      <c r="L234" s="251"/>
      <c r="M234" s="274"/>
    </row>
    <row r="235" spans="1:13" ht="14.25" customHeight="1" x14ac:dyDescent="0.2">
      <c r="A235" s="273"/>
      <c r="B235" s="251"/>
      <c r="C235" s="251"/>
      <c r="D235" s="251"/>
      <c r="E235" s="251"/>
      <c r="F235" s="251"/>
      <c r="G235" s="251"/>
      <c r="H235" s="251"/>
      <c r="I235" s="251"/>
      <c r="J235" s="251"/>
      <c r="K235" s="251"/>
      <c r="L235" s="251"/>
      <c r="M235" s="274"/>
    </row>
    <row r="236" spans="1:13" ht="14.25" customHeight="1" x14ac:dyDescent="0.2">
      <c r="A236" s="273"/>
      <c r="B236" s="251"/>
      <c r="C236" s="251"/>
      <c r="D236" s="251"/>
      <c r="E236" s="251"/>
      <c r="F236" s="251"/>
      <c r="G236" s="251"/>
      <c r="H236" s="251"/>
      <c r="I236" s="251"/>
      <c r="J236" s="251"/>
      <c r="K236" s="251"/>
      <c r="L236" s="251"/>
      <c r="M236" s="274"/>
    </row>
    <row r="237" spans="1:13" ht="14.25" customHeight="1" x14ac:dyDescent="0.2">
      <c r="A237" s="275"/>
      <c r="B237" s="276"/>
      <c r="C237" s="276"/>
      <c r="D237" s="276"/>
      <c r="E237" s="276"/>
      <c r="F237" s="276"/>
      <c r="G237" s="276"/>
      <c r="H237" s="276"/>
      <c r="I237" s="276"/>
      <c r="J237" s="276"/>
      <c r="K237" s="276"/>
      <c r="L237" s="276"/>
      <c r="M237" s="277"/>
    </row>
  </sheetData>
  <sheetProtection algorithmName="SHA-512" hashValue="HQb5dmdmmKhGruLp5YczC2pnqMXRA16pqV8t0sy5DxguT8FH2kRcMMb+daJBJbUlg4Ov/dthnNrCw5T8ZUgu6w==" saltValue="lOyLfMwPp5Ykfrwj2YhjZg==" spinCount="100000" sheet="1" selectLockedCells="1" autoFilter="0"/>
  <mergeCells count="62">
    <mergeCell ref="C12:D15"/>
    <mergeCell ref="E12:L15"/>
    <mergeCell ref="E17:L21"/>
    <mergeCell ref="C17:D21"/>
    <mergeCell ref="E23:L31"/>
    <mergeCell ref="C23:D31"/>
    <mergeCell ref="C35:D38"/>
    <mergeCell ref="E35:L38"/>
    <mergeCell ref="C39:D42"/>
    <mergeCell ref="E39:L42"/>
    <mergeCell ref="C96:D99"/>
    <mergeCell ref="E96:L99"/>
    <mergeCell ref="C56:D61"/>
    <mergeCell ref="E56:L61"/>
    <mergeCell ref="C44:D49"/>
    <mergeCell ref="C50:D54"/>
    <mergeCell ref="E50:L54"/>
    <mergeCell ref="E44:L49"/>
    <mergeCell ref="E103:L113"/>
    <mergeCell ref="C103:D113"/>
    <mergeCell ref="E69:L75"/>
    <mergeCell ref="C69:D75"/>
    <mergeCell ref="C77:D80"/>
    <mergeCell ref="E77:L80"/>
    <mergeCell ref="E81:L91"/>
    <mergeCell ref="C81:D91"/>
    <mergeCell ref="C92:D95"/>
    <mergeCell ref="E92:L95"/>
    <mergeCell ref="C115:D118"/>
    <mergeCell ref="E115:L118"/>
    <mergeCell ref="C119:D121"/>
    <mergeCell ref="E119:L121"/>
    <mergeCell ref="E122:L127"/>
    <mergeCell ref="C122:D127"/>
    <mergeCell ref="C128:D130"/>
    <mergeCell ref="E128:L130"/>
    <mergeCell ref="C137:D147"/>
    <mergeCell ref="E137:L147"/>
    <mergeCell ref="E149:L153"/>
    <mergeCell ref="C149:D153"/>
    <mergeCell ref="C170:D174"/>
    <mergeCell ref="E170:L174"/>
    <mergeCell ref="C155:D157"/>
    <mergeCell ref="E155:L157"/>
    <mergeCell ref="C158:D169"/>
    <mergeCell ref="E158:L169"/>
    <mergeCell ref="E189:L191"/>
    <mergeCell ref="E192:L198"/>
    <mergeCell ref="C192:D198"/>
    <mergeCell ref="E175:L185"/>
    <mergeCell ref="C175:D185"/>
    <mergeCell ref="C186:D188"/>
    <mergeCell ref="E186:L188"/>
    <mergeCell ref="C189:D191"/>
    <mergeCell ref="E214:L220"/>
    <mergeCell ref="C214:D220"/>
    <mergeCell ref="C199:D203"/>
    <mergeCell ref="E199:L203"/>
    <mergeCell ref="C205:D209"/>
    <mergeCell ref="E205:L209"/>
    <mergeCell ref="C211:D213"/>
    <mergeCell ref="E211:L213"/>
  </mergeCells>
  <hyperlinks>
    <hyperlink ref="D9" location="SLOVNIK!C211" tooltip="Z" display="Z" xr:uid="{2E0B4441-4261-41E2-BAE9-07F5505CDFCD}"/>
    <hyperlink ref="K8" location="SLOVNIK!C155" tooltip="V" display="V" xr:uid="{4B1DD0C3-0769-4134-83EE-9519C4439445}"/>
    <hyperlink ref="J8" location="SLOVNIK!C149" tooltip="U" display="U" xr:uid="{B4DC9489-4828-4467-B73B-4337F3DDAB95}"/>
    <hyperlink ref="I8" location="SLOVNIK!C137" tooltip="T" display="T" xr:uid="{AFE8EFD2-E726-4A05-B653-D881D4DC0D69}"/>
    <hyperlink ref="G8" location="SLOVNIK!C103" tooltip="R" display="R" xr:uid="{3DA3C361-429D-4373-BAF2-1127D557C6A0}"/>
    <hyperlink ref="H8" location="SLOVNIK!C115" tooltip="S" display="S" xr:uid="{DE017A57-382F-47CE-88F7-94128D891E96}"/>
    <hyperlink ref="F8" location="SLOVNIK!C77" tooltip="P" display="P" xr:uid="{A5C74C67-8EF8-4B4E-AD95-D9D04D2F6F4D}"/>
    <hyperlink ref="E8" location="SLOVNIK!C69" tooltip="O" display="O" xr:uid="{15046B84-5CF0-4283-970B-945906A3AF94}"/>
    <hyperlink ref="C8" location="SLOVNIK!C56" tooltip="M" display="M" xr:uid="{8904BF3C-08AA-4A4C-8366-92AE872913D5}"/>
    <hyperlink ref="L7" location="SLOVNIK!C44" tooltip="K" display="K" xr:uid="{5B2FFC27-3502-401A-8D98-D3A5CDF4EA8E}"/>
    <hyperlink ref="E7" location="SLOVNIK!C35" tooltip="D" display="D" xr:uid="{A5805959-E4DD-4D45-9DEF-43C29D9F945F}"/>
    <hyperlink ref="D7" location="SLOVNIK!C23" tooltip="C" display="C" xr:uid="{D4B347DC-1CF6-43CF-B98C-9F7C8BEDD140}"/>
    <hyperlink ref="C7" location="SLOVNIK!C17" tooltip="B" display="B" xr:uid="{0B16E777-8FBD-494A-846B-A5FE44316C55}"/>
    <hyperlink ref="B7" location="SLOVNIK!C12" tooltip="A" display="A" xr:uid="{94F47EFA-84F0-4898-A155-FC1006841FB0}"/>
  </hyperlinks>
  <printOptions horizontalCentered="1" verticalCentered="1"/>
  <pageMargins left="0.7" right="0.7" top="0.75" bottom="0.75" header="0.3" footer="0.3"/>
  <pageSetup paperSize="9" fitToWidth="0" fitToHeight="0" orientation="landscape" r:id="rId1"/>
  <headerFooter>
    <oddHeader>&amp;C&amp;K00-039Slovník</oddHeader>
    <oddFooter>&amp;C&amp;K00-048EASY CAF Tool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AE6C-82B7-4E6D-849D-0A7761582490}">
  <dimension ref="A1:G36"/>
  <sheetViews>
    <sheetView showGridLines="0" workbookViewId="0"/>
  </sheetViews>
  <sheetFormatPr defaultColWidth="0" defaultRowHeight="14.25" zeroHeight="1" x14ac:dyDescent="0.2"/>
  <cols>
    <col min="1" max="1" width="7.375" customWidth="1"/>
    <col min="2" max="2" width="2.875" style="16" bestFit="1" customWidth="1"/>
    <col min="3" max="3" width="129" style="20" bestFit="1" customWidth="1"/>
    <col min="4" max="7" width="9" customWidth="1"/>
    <col min="8" max="16384" width="9" hidden="1"/>
  </cols>
  <sheetData>
    <row r="1" spans="1:3" ht="60" customHeight="1" x14ac:dyDescent="0.2">
      <c r="A1" s="46"/>
    </row>
    <row r="2" spans="1:3" ht="88.5" customHeight="1" x14ac:dyDescent="0.2">
      <c r="B2" s="518" t="s">
        <v>499</v>
      </c>
      <c r="C2" s="518"/>
    </row>
    <row r="3" spans="1:3" ht="28.5" x14ac:dyDescent="0.2">
      <c r="B3" s="319">
        <v>1</v>
      </c>
      <c r="C3" s="320" t="s">
        <v>550</v>
      </c>
    </row>
    <row r="4" spans="1:3" x14ac:dyDescent="0.2">
      <c r="B4" s="319">
        <v>2</v>
      </c>
      <c r="C4" s="320" t="s">
        <v>500</v>
      </c>
    </row>
    <row r="5" spans="1:3" x14ac:dyDescent="0.2">
      <c r="B5" s="319">
        <v>3</v>
      </c>
      <c r="C5" s="320" t="s">
        <v>501</v>
      </c>
    </row>
    <row r="6" spans="1:3" ht="28.5" x14ac:dyDescent="0.2">
      <c r="B6" s="319">
        <v>4</v>
      </c>
      <c r="C6" s="320" t="s">
        <v>502</v>
      </c>
    </row>
    <row r="7" spans="1:3" ht="145.5" customHeight="1" x14ac:dyDescent="0.2">
      <c r="B7" s="319">
        <v>5</v>
      </c>
      <c r="C7" s="321" t="s">
        <v>503</v>
      </c>
    </row>
    <row r="8" spans="1:3" ht="126" customHeight="1" x14ac:dyDescent="0.2">
      <c r="B8" s="319">
        <v>6</v>
      </c>
      <c r="C8" s="321" t="s">
        <v>504</v>
      </c>
    </row>
    <row r="9" spans="1:3" x14ac:dyDescent="0.2">
      <c r="B9" s="319">
        <v>7</v>
      </c>
      <c r="C9" s="320" t="s">
        <v>505</v>
      </c>
    </row>
    <row r="10" spans="1:3" x14ac:dyDescent="0.2">
      <c r="B10" s="319">
        <v>8</v>
      </c>
      <c r="C10" s="320" t="s">
        <v>506</v>
      </c>
    </row>
    <row r="11" spans="1:3" ht="86.25" customHeight="1" x14ac:dyDescent="0.2">
      <c r="B11" s="319">
        <v>9</v>
      </c>
      <c r="C11" s="321" t="s">
        <v>507</v>
      </c>
    </row>
    <row r="12" spans="1:3" x14ac:dyDescent="0.2">
      <c r="B12" s="322"/>
    </row>
    <row r="13" spans="1:3" x14ac:dyDescent="0.2">
      <c r="B13" s="323">
        <v>10</v>
      </c>
      <c r="C13" s="324" t="s">
        <v>508</v>
      </c>
    </row>
    <row r="14" spans="1:3" x14ac:dyDescent="0.2"/>
    <row r="15" spans="1:3" x14ac:dyDescent="0.2"/>
    <row r="16" spans="1:3"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sheetData>
  <sheetProtection algorithmName="SHA-512" hashValue="DBUjmuEQmo6D07ofc+koiaqdRg7nahAYVV1uDFUH3SuULHTYYUa7Y9FOkgGtstfXUfZIVRs6uVmMp7v93CQJ5Q==" saltValue="z93lNRvGGN5dgA4dNEXVSw==" spinCount="100000" sheet="1" objects="1" scenarios="1" selectLockedCells="1"/>
  <mergeCells count="1">
    <mergeCell ref="B2:C2"/>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7408-A1F7-4A03-8F69-28EC156A5817}">
  <dimension ref="A1:WWK59"/>
  <sheetViews>
    <sheetView zoomScale="80" zoomScaleNormal="80" workbookViewId="0">
      <selection activeCell="A3" sqref="A3:A5"/>
    </sheetView>
  </sheetViews>
  <sheetFormatPr defaultColWidth="0" defaultRowHeight="14.25" zeroHeight="1" outlineLevelRow="2" x14ac:dyDescent="0.2"/>
  <cols>
    <col min="1" max="1" width="28.625" style="27" customWidth="1"/>
    <col min="2" max="29" width="7.875" style="27" customWidth="1"/>
    <col min="30" max="32" width="9" style="27" customWidth="1"/>
    <col min="33" max="256" width="9" hidden="1"/>
    <col min="257" max="257" width="28.625" hidden="1"/>
    <col min="258" max="285" width="7.875" hidden="1"/>
    <col min="286" max="512" width="9" hidden="1"/>
    <col min="513" max="513" width="28.625" hidden="1"/>
    <col min="514" max="541" width="7.875" hidden="1"/>
    <col min="542" max="768" width="9" hidden="1"/>
    <col min="769" max="769" width="28.625" hidden="1"/>
    <col min="770" max="797" width="7.875" hidden="1"/>
    <col min="798" max="1024" width="9" hidden="1"/>
    <col min="1025" max="1025" width="28.625" hidden="1"/>
    <col min="1026" max="1053" width="7.875" hidden="1"/>
    <col min="1054" max="1280" width="9" hidden="1"/>
    <col min="1281" max="1281" width="28.625" hidden="1"/>
    <col min="1282" max="1309" width="7.875" hidden="1"/>
    <col min="1310" max="1536" width="9" hidden="1"/>
    <col min="1537" max="1537" width="28.625" hidden="1"/>
    <col min="1538" max="1565" width="7.875" hidden="1"/>
    <col min="1566" max="1792" width="9" hidden="1"/>
    <col min="1793" max="1793" width="28.625" hidden="1"/>
    <col min="1794" max="1821" width="7.875" hidden="1"/>
    <col min="1822" max="2048" width="9" hidden="1"/>
    <col min="2049" max="2049" width="28.625" hidden="1"/>
    <col min="2050" max="2077" width="7.875" hidden="1"/>
    <col min="2078" max="2304" width="9" hidden="1"/>
    <col min="2305" max="2305" width="28.625" hidden="1"/>
    <col min="2306" max="2333" width="7.875" hidden="1"/>
    <col min="2334" max="2560" width="9" hidden="1"/>
    <col min="2561" max="2561" width="28.625" hidden="1"/>
    <col min="2562" max="2589" width="7.875" hidden="1"/>
    <col min="2590" max="2816" width="9" hidden="1"/>
    <col min="2817" max="2817" width="28.625" hidden="1"/>
    <col min="2818" max="2845" width="7.875" hidden="1"/>
    <col min="2846" max="3072" width="9" hidden="1"/>
    <col min="3073" max="3073" width="28.625" hidden="1"/>
    <col min="3074" max="3101" width="7.875" hidden="1"/>
    <col min="3102" max="3328" width="9" hidden="1"/>
    <col min="3329" max="3329" width="28.625" hidden="1"/>
    <col min="3330" max="3357" width="7.875" hidden="1"/>
    <col min="3358" max="3584" width="9" hidden="1"/>
    <col min="3585" max="3585" width="28.625" hidden="1"/>
    <col min="3586" max="3613" width="7.875" hidden="1"/>
    <col min="3614" max="3840" width="9" hidden="1"/>
    <col min="3841" max="3841" width="28.625" hidden="1"/>
    <col min="3842" max="3869" width="7.875" hidden="1"/>
    <col min="3870" max="4096" width="9" hidden="1"/>
    <col min="4097" max="4097" width="28.625" hidden="1"/>
    <col min="4098" max="4125" width="7.875" hidden="1"/>
    <col min="4126" max="4352" width="9" hidden="1"/>
    <col min="4353" max="4353" width="28.625" hidden="1"/>
    <col min="4354" max="4381" width="7.875" hidden="1"/>
    <col min="4382" max="4608" width="9" hidden="1"/>
    <col min="4609" max="4609" width="28.625" hidden="1"/>
    <col min="4610" max="4637" width="7.875" hidden="1"/>
    <col min="4638" max="4864" width="9" hidden="1"/>
    <col min="4865" max="4865" width="28.625" hidden="1"/>
    <col min="4866" max="4893" width="7.875" hidden="1"/>
    <col min="4894" max="5120" width="9" hidden="1"/>
    <col min="5121" max="5121" width="28.625" hidden="1"/>
    <col min="5122" max="5149" width="7.875" hidden="1"/>
    <col min="5150" max="5376" width="9" hidden="1"/>
    <col min="5377" max="5377" width="28.625" hidden="1"/>
    <col min="5378" max="5405" width="7.875" hidden="1"/>
    <col min="5406" max="5632" width="9" hidden="1"/>
    <col min="5633" max="5633" width="28.625" hidden="1"/>
    <col min="5634" max="5661" width="7.875" hidden="1"/>
    <col min="5662" max="5888" width="9" hidden="1"/>
    <col min="5889" max="5889" width="28.625" hidden="1"/>
    <col min="5890" max="5917" width="7.875" hidden="1"/>
    <col min="5918" max="6144" width="9" hidden="1"/>
    <col min="6145" max="6145" width="28.625" hidden="1"/>
    <col min="6146" max="6173" width="7.875" hidden="1"/>
    <col min="6174" max="6400" width="9" hidden="1"/>
    <col min="6401" max="6401" width="28.625" hidden="1"/>
    <col min="6402" max="6429" width="7.875" hidden="1"/>
    <col min="6430" max="6656" width="9" hidden="1"/>
    <col min="6657" max="6657" width="28.625" hidden="1"/>
    <col min="6658" max="6685" width="7.875" hidden="1"/>
    <col min="6686" max="6912" width="9" hidden="1"/>
    <col min="6913" max="6913" width="28.625" hidden="1"/>
    <col min="6914" max="6941" width="7.875" hidden="1"/>
    <col min="6942" max="7168" width="9" hidden="1"/>
    <col min="7169" max="7169" width="28.625" hidden="1"/>
    <col min="7170" max="7197" width="7.875" hidden="1"/>
    <col min="7198" max="7424" width="9" hidden="1"/>
    <col min="7425" max="7425" width="28.625" hidden="1"/>
    <col min="7426" max="7453" width="7.875" hidden="1"/>
    <col min="7454" max="7680" width="9" hidden="1"/>
    <col min="7681" max="7681" width="28.625" hidden="1"/>
    <col min="7682" max="7709" width="7.875" hidden="1"/>
    <col min="7710" max="7936" width="9" hidden="1"/>
    <col min="7937" max="7937" width="28.625" hidden="1"/>
    <col min="7938" max="7965" width="7.875" hidden="1"/>
    <col min="7966" max="8192" width="9" hidden="1"/>
    <col min="8193" max="8193" width="28.625" hidden="1"/>
    <col min="8194" max="8221" width="7.875" hidden="1"/>
    <col min="8222" max="8448" width="9" hidden="1"/>
    <col min="8449" max="8449" width="28.625" hidden="1"/>
    <col min="8450" max="8477" width="7.875" hidden="1"/>
    <col min="8478" max="8704" width="9" hidden="1"/>
    <col min="8705" max="8705" width="28.625" hidden="1"/>
    <col min="8706" max="8733" width="7.875" hidden="1"/>
    <col min="8734" max="8960" width="9" hidden="1"/>
    <col min="8961" max="8961" width="28.625" hidden="1"/>
    <col min="8962" max="8989" width="7.875" hidden="1"/>
    <col min="8990" max="9216" width="9" hidden="1"/>
    <col min="9217" max="9217" width="28.625" hidden="1"/>
    <col min="9218" max="9245" width="7.875" hidden="1"/>
    <col min="9246" max="9472" width="9" hidden="1"/>
    <col min="9473" max="9473" width="28.625" hidden="1"/>
    <col min="9474" max="9501" width="7.875" hidden="1"/>
    <col min="9502" max="9728" width="9" hidden="1"/>
    <col min="9729" max="9729" width="28.625" hidden="1"/>
    <col min="9730" max="9757" width="7.875" hidden="1"/>
    <col min="9758" max="9984" width="9" hidden="1"/>
    <col min="9985" max="9985" width="28.625" hidden="1"/>
    <col min="9986" max="10013" width="7.875" hidden="1"/>
    <col min="10014" max="10240" width="9" hidden="1"/>
    <col min="10241" max="10241" width="28.625" hidden="1"/>
    <col min="10242" max="10269" width="7.875" hidden="1"/>
    <col min="10270" max="10496" width="9" hidden="1"/>
    <col min="10497" max="10497" width="28.625" hidden="1"/>
    <col min="10498" max="10525" width="7.875" hidden="1"/>
    <col min="10526" max="10752" width="9" hidden="1"/>
    <col min="10753" max="10753" width="28.625" hidden="1"/>
    <col min="10754" max="10781" width="7.875" hidden="1"/>
    <col min="10782" max="11008" width="9" hidden="1"/>
    <col min="11009" max="11009" width="28.625" hidden="1"/>
    <col min="11010" max="11037" width="7.875" hidden="1"/>
    <col min="11038" max="11264" width="9" hidden="1"/>
    <col min="11265" max="11265" width="28.625" hidden="1"/>
    <col min="11266" max="11293" width="7.875" hidden="1"/>
    <col min="11294" max="11520" width="9" hidden="1"/>
    <col min="11521" max="11521" width="28.625" hidden="1"/>
    <col min="11522" max="11549" width="7.875" hidden="1"/>
    <col min="11550" max="11776" width="9" hidden="1"/>
    <col min="11777" max="11777" width="28.625" hidden="1"/>
    <col min="11778" max="11805" width="7.875" hidden="1"/>
    <col min="11806" max="12032" width="9" hidden="1"/>
    <col min="12033" max="12033" width="28.625" hidden="1"/>
    <col min="12034" max="12061" width="7.875" hidden="1"/>
    <col min="12062" max="12288" width="9" hidden="1"/>
    <col min="12289" max="12289" width="28.625" hidden="1"/>
    <col min="12290" max="12317" width="7.875" hidden="1"/>
    <col min="12318" max="12544" width="9" hidden="1"/>
    <col min="12545" max="12545" width="28.625" hidden="1"/>
    <col min="12546" max="12573" width="7.875" hidden="1"/>
    <col min="12574" max="12800" width="9" hidden="1"/>
    <col min="12801" max="12801" width="28.625" hidden="1"/>
    <col min="12802" max="12829" width="7.875" hidden="1"/>
    <col min="12830" max="13056" width="9" hidden="1"/>
    <col min="13057" max="13057" width="28.625" hidden="1"/>
    <col min="13058" max="13085" width="7.875" hidden="1"/>
    <col min="13086" max="13312" width="9" hidden="1"/>
    <col min="13313" max="13313" width="28.625" hidden="1"/>
    <col min="13314" max="13341" width="7.875" hidden="1"/>
    <col min="13342" max="13568" width="9" hidden="1"/>
    <col min="13569" max="13569" width="28.625" hidden="1"/>
    <col min="13570" max="13597" width="7.875" hidden="1"/>
    <col min="13598" max="13824" width="9" hidden="1"/>
    <col min="13825" max="13825" width="28.625" hidden="1"/>
    <col min="13826" max="13853" width="7.875" hidden="1"/>
    <col min="13854" max="14080" width="9" hidden="1"/>
    <col min="14081" max="14081" width="28.625" hidden="1"/>
    <col min="14082" max="14109" width="7.875" hidden="1"/>
    <col min="14110" max="14336" width="9" hidden="1"/>
    <col min="14337" max="14337" width="28.625" hidden="1"/>
    <col min="14338" max="14365" width="7.875" hidden="1"/>
    <col min="14366" max="14592" width="9" hidden="1"/>
    <col min="14593" max="14593" width="28.625" hidden="1"/>
    <col min="14594" max="14621" width="7.875" hidden="1"/>
    <col min="14622" max="14848" width="9" hidden="1"/>
    <col min="14849" max="14849" width="28.625" hidden="1"/>
    <col min="14850" max="14877" width="7.875" hidden="1"/>
    <col min="14878" max="15104" width="9" hidden="1"/>
    <col min="15105" max="15105" width="28.625" hidden="1"/>
    <col min="15106" max="15133" width="7.875" hidden="1"/>
    <col min="15134" max="15360" width="9" hidden="1"/>
    <col min="15361" max="15361" width="28.625" hidden="1"/>
    <col min="15362" max="15389" width="7.875" hidden="1"/>
    <col min="15390" max="15616" width="9" hidden="1"/>
    <col min="15617" max="15617" width="28.625" hidden="1"/>
    <col min="15618" max="15645" width="7.875" hidden="1"/>
    <col min="15646" max="15872" width="9" hidden="1"/>
    <col min="15873" max="15873" width="28.625" hidden="1"/>
    <col min="15874" max="15901" width="7.875" hidden="1"/>
    <col min="15902" max="16128" width="9" hidden="1"/>
    <col min="16129" max="16129" width="28.625" hidden="1"/>
    <col min="16130" max="16157" width="7.875" hidden="1"/>
    <col min="16158" max="16384" width="9" hidden="1"/>
  </cols>
  <sheetData>
    <row r="1" spans="1:29" ht="20.25" x14ac:dyDescent="0.3">
      <c r="A1" s="540" t="s">
        <v>83</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29" ht="15" thickBot="1" x14ac:dyDescent="0.25"/>
    <row r="3" spans="1:29" ht="12.95" customHeight="1" thickBot="1" x14ac:dyDescent="0.25">
      <c r="A3" s="529" t="s">
        <v>84</v>
      </c>
      <c r="B3" s="532" t="s">
        <v>85</v>
      </c>
      <c r="C3" s="533"/>
      <c r="D3" s="533"/>
      <c r="E3" s="533"/>
      <c r="F3" s="533"/>
      <c r="G3" s="533"/>
      <c r="H3" s="533"/>
      <c r="I3" s="533"/>
      <c r="J3" s="533"/>
      <c r="K3" s="533"/>
      <c r="L3" s="533"/>
      <c r="M3" s="533"/>
      <c r="N3" s="533"/>
      <c r="O3" s="533"/>
      <c r="P3" s="533"/>
      <c r="Q3" s="533"/>
      <c r="R3" s="533"/>
      <c r="S3" s="533"/>
      <c r="T3" s="533"/>
      <c r="U3" s="534"/>
      <c r="V3" s="535" t="s">
        <v>59</v>
      </c>
      <c r="W3" s="536"/>
      <c r="X3" s="536"/>
      <c r="Y3" s="536"/>
      <c r="Z3" s="536"/>
      <c r="AA3" s="536"/>
      <c r="AB3" s="536"/>
      <c r="AC3" s="537"/>
    </row>
    <row r="4" spans="1:29" ht="44.45" customHeight="1" x14ac:dyDescent="0.2">
      <c r="A4" s="530"/>
      <c r="B4" s="538" t="s">
        <v>86</v>
      </c>
      <c r="C4" s="539"/>
      <c r="D4" s="539"/>
      <c r="E4" s="539"/>
      <c r="F4" s="523" t="s">
        <v>87</v>
      </c>
      <c r="G4" s="524"/>
      <c r="H4" s="524"/>
      <c r="I4" s="524"/>
      <c r="J4" s="523" t="s">
        <v>88</v>
      </c>
      <c r="K4" s="524"/>
      <c r="L4" s="524"/>
      <c r="M4" s="523" t="s">
        <v>89</v>
      </c>
      <c r="N4" s="524"/>
      <c r="O4" s="524"/>
      <c r="P4" s="524"/>
      <c r="Q4" s="524"/>
      <c r="R4" s="524"/>
      <c r="S4" s="523" t="s">
        <v>90</v>
      </c>
      <c r="T4" s="524"/>
      <c r="U4" s="525"/>
      <c r="V4" s="526" t="s">
        <v>91</v>
      </c>
      <c r="W4" s="524"/>
      <c r="X4" s="523" t="s">
        <v>92</v>
      </c>
      <c r="Y4" s="524"/>
      <c r="Z4" s="523" t="s">
        <v>93</v>
      </c>
      <c r="AA4" s="524"/>
      <c r="AB4" s="523" t="s">
        <v>94</v>
      </c>
      <c r="AC4" s="525"/>
    </row>
    <row r="5" spans="1:29" ht="17.45" customHeight="1" thickBot="1" x14ac:dyDescent="0.25">
      <c r="A5" s="531"/>
      <c r="B5" s="101">
        <v>1</v>
      </c>
      <c r="C5" s="102">
        <v>2</v>
      </c>
      <c r="D5" s="102">
        <v>3</v>
      </c>
      <c r="E5" s="102">
        <v>4</v>
      </c>
      <c r="F5" s="103">
        <v>1</v>
      </c>
      <c r="G5" s="103">
        <v>2</v>
      </c>
      <c r="H5" s="103">
        <v>3</v>
      </c>
      <c r="I5" s="103">
        <v>4</v>
      </c>
      <c r="J5" s="104">
        <v>1</v>
      </c>
      <c r="K5" s="104">
        <v>2</v>
      </c>
      <c r="L5" s="104">
        <v>3</v>
      </c>
      <c r="M5" s="105">
        <v>1</v>
      </c>
      <c r="N5" s="105">
        <v>2</v>
      </c>
      <c r="O5" s="105">
        <v>3</v>
      </c>
      <c r="P5" s="105">
        <v>4</v>
      </c>
      <c r="Q5" s="105">
        <v>5</v>
      </c>
      <c r="R5" s="105">
        <v>6</v>
      </c>
      <c r="S5" s="106">
        <v>1</v>
      </c>
      <c r="T5" s="106">
        <v>2</v>
      </c>
      <c r="U5" s="107">
        <v>3</v>
      </c>
      <c r="V5" s="108">
        <v>1</v>
      </c>
      <c r="W5" s="109">
        <v>2</v>
      </c>
      <c r="X5" s="104">
        <v>1</v>
      </c>
      <c r="Y5" s="104">
        <v>2</v>
      </c>
      <c r="Z5" s="110">
        <v>1</v>
      </c>
      <c r="AA5" s="110">
        <v>2</v>
      </c>
      <c r="AB5" s="103">
        <v>1</v>
      </c>
      <c r="AC5" s="111">
        <v>2</v>
      </c>
    </row>
    <row r="6" spans="1:29" outlineLevel="2" x14ac:dyDescent="0.2">
      <c r="A6" s="112"/>
      <c r="B6" s="113" t="s">
        <v>40</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row>
    <row r="7" spans="1:29" outlineLevel="2" x14ac:dyDescent="0.2">
      <c r="A7" s="116"/>
      <c r="B7" s="117"/>
      <c r="C7" s="118" t="s">
        <v>43</v>
      </c>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20"/>
    </row>
    <row r="8" spans="1:29" outlineLevel="2" x14ac:dyDescent="0.2">
      <c r="A8" s="116"/>
      <c r="B8" s="117"/>
      <c r="C8" s="117"/>
      <c r="D8" s="118" t="s">
        <v>95</v>
      </c>
      <c r="E8" s="119"/>
      <c r="F8" s="119"/>
      <c r="G8" s="119"/>
      <c r="H8" s="119"/>
      <c r="I8" s="119"/>
      <c r="J8" s="119"/>
      <c r="K8" s="119"/>
      <c r="L8" s="119"/>
      <c r="M8" s="119"/>
      <c r="N8" s="119"/>
      <c r="O8" s="119"/>
      <c r="P8" s="119"/>
      <c r="Q8" s="119"/>
      <c r="R8" s="119"/>
      <c r="S8" s="119"/>
      <c r="T8" s="119"/>
      <c r="U8" s="119"/>
      <c r="V8" s="119"/>
      <c r="W8" s="119"/>
      <c r="X8" s="119"/>
      <c r="Y8" s="119"/>
      <c r="Z8" s="119"/>
      <c r="AA8" s="119"/>
      <c r="AB8" s="119"/>
      <c r="AC8" s="120"/>
    </row>
    <row r="9" spans="1:29" outlineLevel="2" x14ac:dyDescent="0.2">
      <c r="A9" s="116"/>
      <c r="B9" s="117"/>
      <c r="C9" s="117"/>
      <c r="D9" s="117"/>
      <c r="E9" s="118" t="s">
        <v>96</v>
      </c>
      <c r="F9" s="119"/>
      <c r="G9" s="119"/>
      <c r="H9" s="119"/>
      <c r="I9" s="119"/>
      <c r="J9" s="119"/>
      <c r="K9" s="119"/>
      <c r="L9" s="119"/>
      <c r="M9" s="119"/>
      <c r="N9" s="119"/>
      <c r="O9" s="119"/>
      <c r="P9" s="119"/>
      <c r="Q9" s="119"/>
      <c r="R9" s="119"/>
      <c r="S9" s="119"/>
      <c r="T9" s="119"/>
      <c r="U9" s="119"/>
      <c r="V9" s="119"/>
      <c r="W9" s="119"/>
      <c r="X9" s="119"/>
      <c r="Y9" s="119"/>
      <c r="Z9" s="119"/>
      <c r="AA9" s="119"/>
      <c r="AB9" s="119"/>
      <c r="AC9" s="120"/>
    </row>
    <row r="10" spans="1:29" outlineLevel="1" x14ac:dyDescent="0.2">
      <c r="A10" s="116"/>
      <c r="B10" s="117"/>
      <c r="C10" s="117"/>
      <c r="D10" s="117"/>
      <c r="E10" s="117"/>
      <c r="F10" s="121" t="s">
        <v>49</v>
      </c>
      <c r="G10" s="119"/>
      <c r="H10" s="119"/>
      <c r="I10" s="119"/>
      <c r="J10" s="119"/>
      <c r="K10" s="119"/>
      <c r="L10" s="119"/>
      <c r="M10" s="119"/>
      <c r="N10" s="119"/>
      <c r="O10" s="119"/>
      <c r="P10" s="119"/>
      <c r="Q10" s="119"/>
      <c r="R10" s="119"/>
      <c r="S10" s="119"/>
      <c r="T10" s="119"/>
      <c r="U10" s="119"/>
      <c r="V10" s="119"/>
      <c r="W10" s="119"/>
      <c r="X10" s="119"/>
      <c r="Y10" s="119"/>
      <c r="Z10" s="119"/>
      <c r="AA10" s="119"/>
      <c r="AB10" s="119"/>
      <c r="AC10" s="120"/>
    </row>
    <row r="11" spans="1:29" outlineLevel="1" x14ac:dyDescent="0.2">
      <c r="A11" s="116"/>
      <c r="B11" s="117"/>
      <c r="C11" s="117"/>
      <c r="D11" s="117"/>
      <c r="E11" s="117"/>
      <c r="F11" s="117"/>
      <c r="G11" s="121" t="s">
        <v>51</v>
      </c>
      <c r="H11" s="119"/>
      <c r="I11" s="119"/>
      <c r="J11" s="119"/>
      <c r="K11" s="119"/>
      <c r="L11" s="119"/>
      <c r="M11" s="119"/>
      <c r="N11" s="119"/>
      <c r="O11" s="119"/>
      <c r="P11" s="119"/>
      <c r="Q11" s="119"/>
      <c r="R11" s="119"/>
      <c r="S11" s="119"/>
      <c r="T11" s="119"/>
      <c r="U11" s="119"/>
      <c r="V11" s="119"/>
      <c r="W11" s="119"/>
      <c r="X11" s="119"/>
      <c r="Y11" s="119"/>
      <c r="Z11" s="119"/>
      <c r="AA11" s="119"/>
      <c r="AB11" s="119"/>
      <c r="AC11" s="120"/>
    </row>
    <row r="12" spans="1:29" outlineLevel="1" x14ac:dyDescent="0.2">
      <c r="A12" s="116"/>
      <c r="B12" s="117"/>
      <c r="C12" s="117"/>
      <c r="D12" s="117"/>
      <c r="E12" s="117"/>
      <c r="F12" s="117"/>
      <c r="G12" s="119"/>
      <c r="H12" s="121" t="s">
        <v>53</v>
      </c>
      <c r="I12" s="119"/>
      <c r="J12" s="119"/>
      <c r="K12" s="119"/>
      <c r="L12" s="119"/>
      <c r="M12" s="119"/>
      <c r="N12" s="119"/>
      <c r="O12" s="119"/>
      <c r="P12" s="119"/>
      <c r="Q12" s="119"/>
      <c r="R12" s="119"/>
      <c r="S12" s="119"/>
      <c r="T12" s="119"/>
      <c r="U12" s="119"/>
      <c r="V12" s="119"/>
      <c r="W12" s="119"/>
      <c r="X12" s="119"/>
      <c r="Y12" s="119"/>
      <c r="Z12" s="119"/>
      <c r="AA12" s="119"/>
      <c r="AB12" s="119"/>
      <c r="AC12" s="120"/>
    </row>
    <row r="13" spans="1:29" outlineLevel="1" x14ac:dyDescent="0.2">
      <c r="A13" s="116"/>
      <c r="B13" s="117"/>
      <c r="C13" s="117"/>
      <c r="D13" s="117"/>
      <c r="E13" s="117"/>
      <c r="F13" s="117"/>
      <c r="G13" s="119"/>
      <c r="H13" s="119"/>
      <c r="I13" s="121" t="s">
        <v>55</v>
      </c>
      <c r="J13" s="119"/>
      <c r="K13" s="119"/>
      <c r="L13" s="119"/>
      <c r="M13" s="119"/>
      <c r="N13" s="119"/>
      <c r="O13" s="119"/>
      <c r="P13" s="119"/>
      <c r="Q13" s="119"/>
      <c r="R13" s="119"/>
      <c r="S13" s="119"/>
      <c r="T13" s="119"/>
      <c r="U13" s="119"/>
      <c r="V13" s="119"/>
      <c r="W13" s="119"/>
      <c r="X13" s="119"/>
      <c r="Y13" s="119"/>
      <c r="Z13" s="119"/>
      <c r="AA13" s="119"/>
      <c r="AB13" s="119"/>
      <c r="AC13" s="120"/>
    </row>
    <row r="14" spans="1:29" outlineLevel="1" x14ac:dyDescent="0.2">
      <c r="A14" s="116"/>
      <c r="B14" s="117"/>
      <c r="C14" s="117"/>
      <c r="D14" s="117"/>
      <c r="E14" s="117"/>
      <c r="F14" s="117"/>
      <c r="G14" s="119"/>
      <c r="H14" s="119"/>
      <c r="I14" s="119"/>
      <c r="J14" s="122" t="s">
        <v>70</v>
      </c>
      <c r="K14" s="119"/>
      <c r="L14" s="119"/>
      <c r="M14" s="119"/>
      <c r="N14" s="119"/>
      <c r="O14" s="119"/>
      <c r="P14" s="119"/>
      <c r="Q14" s="119"/>
      <c r="R14" s="119"/>
      <c r="S14" s="119"/>
      <c r="T14" s="119"/>
      <c r="U14" s="119"/>
      <c r="V14" s="119"/>
      <c r="W14" s="119"/>
      <c r="X14" s="119"/>
      <c r="Y14" s="119"/>
      <c r="Z14" s="119"/>
      <c r="AA14" s="119"/>
      <c r="AB14" s="119"/>
      <c r="AC14" s="120"/>
    </row>
    <row r="15" spans="1:29" outlineLevel="1" x14ac:dyDescent="0.2">
      <c r="A15" s="116"/>
      <c r="B15" s="117"/>
      <c r="C15" s="117"/>
      <c r="D15" s="117"/>
      <c r="E15" s="117"/>
      <c r="F15" s="117"/>
      <c r="G15" s="119"/>
      <c r="H15" s="119"/>
      <c r="I15" s="119"/>
      <c r="J15" s="119"/>
      <c r="K15" s="122" t="s">
        <v>71</v>
      </c>
      <c r="L15" s="119"/>
      <c r="M15" s="119"/>
      <c r="N15" s="119"/>
      <c r="O15" s="119"/>
      <c r="P15" s="119"/>
      <c r="Q15" s="119"/>
      <c r="R15" s="119"/>
      <c r="S15" s="119"/>
      <c r="T15" s="119"/>
      <c r="U15" s="119"/>
      <c r="V15" s="119"/>
      <c r="W15" s="119"/>
      <c r="X15" s="119"/>
      <c r="Y15" s="119"/>
      <c r="Z15" s="119"/>
      <c r="AA15" s="119"/>
      <c r="AB15" s="119"/>
      <c r="AC15" s="120"/>
    </row>
    <row r="16" spans="1:29" outlineLevel="1" x14ac:dyDescent="0.2">
      <c r="A16" s="116"/>
      <c r="B16" s="117"/>
      <c r="C16" s="117"/>
      <c r="D16" s="117"/>
      <c r="E16" s="117"/>
      <c r="F16" s="117"/>
      <c r="G16" s="119"/>
      <c r="H16" s="119"/>
      <c r="I16" s="119"/>
      <c r="J16" s="119"/>
      <c r="K16" s="119"/>
      <c r="L16" s="122" t="s">
        <v>74</v>
      </c>
      <c r="M16" s="119"/>
      <c r="N16" s="119"/>
      <c r="O16" s="119"/>
      <c r="P16" s="119"/>
      <c r="Q16" s="119"/>
      <c r="R16" s="119"/>
      <c r="S16" s="119"/>
      <c r="T16" s="119"/>
      <c r="U16" s="119"/>
      <c r="V16" s="119"/>
      <c r="W16" s="119"/>
      <c r="X16" s="119"/>
      <c r="Y16" s="119"/>
      <c r="Z16" s="119"/>
      <c r="AA16" s="119"/>
      <c r="AB16" s="119"/>
      <c r="AC16" s="120"/>
    </row>
    <row r="17" spans="1:29" outlineLevel="1" x14ac:dyDescent="0.2">
      <c r="A17" s="116"/>
      <c r="B17" s="117"/>
      <c r="C17" s="117"/>
      <c r="D17" s="117"/>
      <c r="E17" s="117"/>
      <c r="F17" s="117"/>
      <c r="G17" s="119"/>
      <c r="H17" s="119"/>
      <c r="I17" s="119"/>
      <c r="J17" s="119"/>
      <c r="K17" s="119"/>
      <c r="L17" s="119"/>
      <c r="M17" s="123" t="s">
        <v>97</v>
      </c>
      <c r="N17" s="119"/>
      <c r="O17" s="119"/>
      <c r="P17" s="119"/>
      <c r="Q17" s="119"/>
      <c r="R17" s="119"/>
      <c r="S17" s="119"/>
      <c r="T17" s="119"/>
      <c r="U17" s="119"/>
      <c r="V17" s="119"/>
      <c r="W17" s="119"/>
      <c r="X17" s="119"/>
      <c r="Y17" s="119"/>
      <c r="Z17" s="119"/>
      <c r="AA17" s="119"/>
      <c r="AB17" s="119"/>
      <c r="AC17" s="120"/>
    </row>
    <row r="18" spans="1:29" outlineLevel="1" x14ac:dyDescent="0.2">
      <c r="A18" s="116"/>
      <c r="B18" s="117"/>
      <c r="C18" s="117"/>
      <c r="D18" s="117"/>
      <c r="E18" s="117"/>
      <c r="F18" s="117"/>
      <c r="G18" s="119"/>
      <c r="H18" s="119"/>
      <c r="I18" s="119"/>
      <c r="J18" s="119"/>
      <c r="K18" s="119"/>
      <c r="L18" s="119"/>
      <c r="M18" s="119"/>
      <c r="N18" s="123" t="s">
        <v>98</v>
      </c>
      <c r="O18" s="119"/>
      <c r="P18" s="119"/>
      <c r="Q18" s="119"/>
      <c r="R18" s="119"/>
      <c r="S18" s="119"/>
      <c r="T18" s="119"/>
      <c r="U18" s="119"/>
      <c r="V18" s="119"/>
      <c r="W18" s="119"/>
      <c r="X18" s="119"/>
      <c r="Y18" s="119"/>
      <c r="Z18" s="119"/>
      <c r="AA18" s="119"/>
      <c r="AB18" s="119"/>
      <c r="AC18" s="120"/>
    </row>
    <row r="19" spans="1:29" outlineLevel="1" x14ac:dyDescent="0.2">
      <c r="A19" s="116"/>
      <c r="B19" s="117"/>
      <c r="C19" s="117"/>
      <c r="D19" s="117"/>
      <c r="E19" s="117"/>
      <c r="F19" s="117"/>
      <c r="G19" s="119"/>
      <c r="H19" s="119"/>
      <c r="I19" s="119"/>
      <c r="J19" s="119"/>
      <c r="K19" s="119"/>
      <c r="L19" s="119"/>
      <c r="M19" s="119"/>
      <c r="N19" s="119"/>
      <c r="O19" s="123" t="s">
        <v>99</v>
      </c>
      <c r="P19" s="119"/>
      <c r="Q19" s="119"/>
      <c r="R19" s="119"/>
      <c r="S19" s="119"/>
      <c r="T19" s="119"/>
      <c r="U19" s="119"/>
      <c r="V19" s="119"/>
      <c r="W19" s="119"/>
      <c r="X19" s="119"/>
      <c r="Y19" s="119"/>
      <c r="Z19" s="119"/>
      <c r="AA19" s="119"/>
      <c r="AB19" s="119"/>
      <c r="AC19" s="120"/>
    </row>
    <row r="20" spans="1:29" outlineLevel="1" x14ac:dyDescent="0.2">
      <c r="A20" s="116"/>
      <c r="B20" s="117"/>
      <c r="C20" s="117"/>
      <c r="D20" s="117"/>
      <c r="E20" s="117"/>
      <c r="F20" s="117"/>
      <c r="G20" s="119"/>
      <c r="H20" s="119"/>
      <c r="I20" s="119"/>
      <c r="J20" s="119"/>
      <c r="K20" s="119"/>
      <c r="L20" s="119"/>
      <c r="M20" s="119"/>
      <c r="N20" s="119"/>
      <c r="O20" s="119"/>
      <c r="P20" s="123" t="s">
        <v>100</v>
      </c>
      <c r="Q20" s="119"/>
      <c r="R20" s="119"/>
      <c r="S20" s="119"/>
      <c r="T20" s="119"/>
      <c r="U20" s="119"/>
      <c r="V20" s="119"/>
      <c r="W20" s="119"/>
      <c r="X20" s="119"/>
      <c r="Y20" s="119"/>
      <c r="Z20" s="119"/>
      <c r="AA20" s="119"/>
      <c r="AB20" s="119"/>
      <c r="AC20" s="120"/>
    </row>
    <row r="21" spans="1:29" outlineLevel="1" x14ac:dyDescent="0.2">
      <c r="A21" s="116"/>
      <c r="B21" s="117"/>
      <c r="C21" s="117"/>
      <c r="D21" s="117"/>
      <c r="E21" s="117"/>
      <c r="F21" s="117"/>
      <c r="G21" s="119"/>
      <c r="H21" s="119"/>
      <c r="I21" s="119"/>
      <c r="J21" s="119"/>
      <c r="K21" s="119"/>
      <c r="L21" s="119"/>
      <c r="M21" s="119"/>
      <c r="N21" s="119"/>
      <c r="O21" s="119"/>
      <c r="P21" s="119"/>
      <c r="Q21" s="123" t="s">
        <v>101</v>
      </c>
      <c r="R21" s="119"/>
      <c r="S21" s="119"/>
      <c r="T21" s="119"/>
      <c r="U21" s="119"/>
      <c r="V21" s="119"/>
      <c r="W21" s="119"/>
      <c r="X21" s="119"/>
      <c r="Y21" s="119"/>
      <c r="Z21" s="119"/>
      <c r="AA21" s="119"/>
      <c r="AB21" s="119"/>
      <c r="AC21" s="120"/>
    </row>
    <row r="22" spans="1:29" outlineLevel="1" x14ac:dyDescent="0.2">
      <c r="A22" s="116"/>
      <c r="B22" s="117"/>
      <c r="C22" s="117"/>
      <c r="D22" s="117"/>
      <c r="E22" s="117"/>
      <c r="F22" s="117"/>
      <c r="G22" s="119"/>
      <c r="H22" s="119"/>
      <c r="I22" s="119"/>
      <c r="J22" s="119"/>
      <c r="K22" s="119"/>
      <c r="L22" s="119"/>
      <c r="M22" s="119"/>
      <c r="N22" s="119"/>
      <c r="O22" s="119"/>
      <c r="P22" s="119"/>
      <c r="Q22" s="119"/>
      <c r="R22" s="123" t="s">
        <v>102</v>
      </c>
      <c r="S22" s="119"/>
      <c r="T22" s="119"/>
      <c r="U22" s="119"/>
      <c r="V22" s="119"/>
      <c r="W22" s="119"/>
      <c r="X22" s="119"/>
      <c r="Y22" s="119"/>
      <c r="Z22" s="119"/>
      <c r="AA22" s="119"/>
      <c r="AB22" s="119"/>
      <c r="AC22" s="120"/>
    </row>
    <row r="23" spans="1:29" outlineLevel="1" x14ac:dyDescent="0.2">
      <c r="A23" s="116"/>
      <c r="B23" s="117"/>
      <c r="C23" s="117"/>
      <c r="D23" s="117"/>
      <c r="E23" s="117"/>
      <c r="F23" s="117"/>
      <c r="G23" s="119"/>
      <c r="H23" s="119"/>
      <c r="I23" s="119"/>
      <c r="J23" s="119"/>
      <c r="K23" s="119"/>
      <c r="L23" s="119"/>
      <c r="M23" s="119"/>
      <c r="N23" s="119"/>
      <c r="O23" s="119"/>
      <c r="P23" s="119"/>
      <c r="Q23" s="119"/>
      <c r="R23" s="119"/>
      <c r="S23" s="124" t="s">
        <v>103</v>
      </c>
      <c r="T23" s="119"/>
      <c r="U23" s="119"/>
      <c r="V23" s="119"/>
      <c r="W23" s="119"/>
      <c r="X23" s="119"/>
      <c r="Y23" s="119"/>
      <c r="Z23" s="119"/>
      <c r="AA23" s="119"/>
      <c r="AB23" s="119"/>
      <c r="AC23" s="120"/>
    </row>
    <row r="24" spans="1:29" outlineLevel="1" x14ac:dyDescent="0.2">
      <c r="A24" s="116"/>
      <c r="B24" s="117"/>
      <c r="C24" s="117"/>
      <c r="D24" s="117"/>
      <c r="E24" s="117"/>
      <c r="F24" s="117"/>
      <c r="G24" s="119"/>
      <c r="H24" s="119"/>
      <c r="I24" s="119"/>
      <c r="J24" s="119"/>
      <c r="K24" s="119"/>
      <c r="L24" s="119"/>
      <c r="M24" s="119"/>
      <c r="N24" s="119"/>
      <c r="O24" s="119"/>
      <c r="P24" s="119"/>
      <c r="Q24" s="119"/>
      <c r="R24" s="119"/>
      <c r="S24" s="119"/>
      <c r="T24" s="124" t="s">
        <v>104</v>
      </c>
      <c r="U24" s="119"/>
      <c r="V24" s="119"/>
      <c r="W24" s="119"/>
      <c r="X24" s="119"/>
      <c r="Y24" s="119"/>
      <c r="Z24" s="119"/>
      <c r="AA24" s="119"/>
      <c r="AB24" s="119"/>
      <c r="AC24" s="120"/>
    </row>
    <row r="25" spans="1:29" outlineLevel="1" x14ac:dyDescent="0.2">
      <c r="A25" s="116"/>
      <c r="B25" s="117"/>
      <c r="C25" s="117"/>
      <c r="D25" s="117"/>
      <c r="E25" s="117"/>
      <c r="F25" s="117"/>
      <c r="G25" s="119"/>
      <c r="H25" s="119"/>
      <c r="I25" s="119"/>
      <c r="J25" s="119"/>
      <c r="K25" s="119"/>
      <c r="L25" s="119"/>
      <c r="M25" s="119"/>
      <c r="N25" s="119"/>
      <c r="O25" s="119"/>
      <c r="P25" s="119"/>
      <c r="Q25" s="119"/>
      <c r="R25" s="119"/>
      <c r="S25" s="119"/>
      <c r="T25" s="119"/>
      <c r="U25" s="124" t="s">
        <v>105</v>
      </c>
      <c r="V25" s="119"/>
      <c r="W25" s="119"/>
      <c r="X25" s="119"/>
      <c r="Y25" s="119"/>
      <c r="Z25" s="119"/>
      <c r="AA25" s="119"/>
      <c r="AB25" s="119"/>
      <c r="AC25" s="120"/>
    </row>
    <row r="26" spans="1:29" outlineLevel="1" x14ac:dyDescent="0.2">
      <c r="A26" s="116"/>
      <c r="B26" s="117"/>
      <c r="C26" s="117"/>
      <c r="D26" s="117"/>
      <c r="E26" s="117"/>
      <c r="F26" s="117"/>
      <c r="G26" s="119"/>
      <c r="H26" s="119"/>
      <c r="I26" s="119"/>
      <c r="J26" s="119"/>
      <c r="K26" s="119"/>
      <c r="L26" s="119"/>
      <c r="M26" s="119"/>
      <c r="N26" s="119"/>
      <c r="O26" s="119"/>
      <c r="P26" s="119"/>
      <c r="Q26" s="119"/>
      <c r="R26" s="119"/>
      <c r="S26" s="119"/>
      <c r="T26" s="119"/>
      <c r="U26" s="119"/>
      <c r="V26" s="125" t="s">
        <v>106</v>
      </c>
      <c r="W26" s="119"/>
      <c r="X26" s="119"/>
      <c r="Y26" s="119"/>
      <c r="Z26" s="119"/>
      <c r="AA26" s="119"/>
      <c r="AB26" s="119"/>
      <c r="AC26" s="120"/>
    </row>
    <row r="27" spans="1:29" outlineLevel="1" x14ac:dyDescent="0.2">
      <c r="A27" s="116"/>
      <c r="B27" s="117"/>
      <c r="C27" s="117"/>
      <c r="D27" s="117"/>
      <c r="E27" s="117"/>
      <c r="F27" s="117"/>
      <c r="G27" s="119"/>
      <c r="H27" s="119"/>
      <c r="I27" s="119"/>
      <c r="J27" s="119"/>
      <c r="K27" s="119"/>
      <c r="L27" s="119"/>
      <c r="M27" s="119"/>
      <c r="N27" s="119"/>
      <c r="O27" s="119"/>
      <c r="P27" s="119"/>
      <c r="Q27" s="119"/>
      <c r="R27" s="119"/>
      <c r="S27" s="119"/>
      <c r="T27" s="119"/>
      <c r="U27" s="119"/>
      <c r="V27" s="119"/>
      <c r="W27" s="125" t="s">
        <v>107</v>
      </c>
      <c r="X27" s="119"/>
      <c r="Y27" s="119"/>
      <c r="Z27" s="119"/>
      <c r="AA27" s="119"/>
      <c r="AB27" s="119"/>
      <c r="AC27" s="120"/>
    </row>
    <row r="28" spans="1:29" outlineLevel="1" x14ac:dyDescent="0.2">
      <c r="A28" s="116"/>
      <c r="B28" s="117"/>
      <c r="C28" s="117"/>
      <c r="D28" s="117"/>
      <c r="E28" s="117"/>
      <c r="F28" s="117"/>
      <c r="G28" s="119"/>
      <c r="H28" s="119"/>
      <c r="I28" s="119"/>
      <c r="J28" s="119"/>
      <c r="K28" s="119"/>
      <c r="L28" s="119"/>
      <c r="M28" s="119"/>
      <c r="N28" s="119"/>
      <c r="O28" s="119"/>
      <c r="P28" s="119"/>
      <c r="Q28" s="119"/>
      <c r="R28" s="119"/>
      <c r="S28" s="119"/>
      <c r="T28" s="119"/>
      <c r="U28" s="119"/>
      <c r="V28" s="119"/>
      <c r="W28" s="119"/>
      <c r="X28" s="122" t="s">
        <v>81</v>
      </c>
      <c r="Y28" s="119"/>
      <c r="Z28" s="119"/>
      <c r="AA28" s="119"/>
      <c r="AB28" s="119"/>
      <c r="AC28" s="120"/>
    </row>
    <row r="29" spans="1:29" outlineLevel="1" x14ac:dyDescent="0.2">
      <c r="A29" s="116"/>
      <c r="B29" s="117"/>
      <c r="C29" s="117"/>
      <c r="D29" s="117"/>
      <c r="E29" s="117"/>
      <c r="F29" s="117"/>
      <c r="G29" s="119"/>
      <c r="H29" s="119"/>
      <c r="I29" s="119"/>
      <c r="J29" s="119"/>
      <c r="K29" s="119"/>
      <c r="L29" s="119"/>
      <c r="M29" s="119"/>
      <c r="N29" s="119"/>
      <c r="O29" s="119"/>
      <c r="P29" s="119"/>
      <c r="Q29" s="119"/>
      <c r="R29" s="119"/>
      <c r="S29" s="119"/>
      <c r="T29" s="119"/>
      <c r="U29" s="119"/>
      <c r="V29" s="119"/>
      <c r="W29" s="119"/>
      <c r="X29" s="119"/>
      <c r="Y29" s="122" t="s">
        <v>80</v>
      </c>
      <c r="Z29" s="119"/>
      <c r="AA29" s="119"/>
      <c r="AB29" s="119"/>
      <c r="AC29" s="120"/>
    </row>
    <row r="30" spans="1:29" outlineLevel="1" x14ac:dyDescent="0.2">
      <c r="A30" s="116"/>
      <c r="B30" s="117"/>
      <c r="C30" s="117"/>
      <c r="D30" s="117"/>
      <c r="E30" s="117"/>
      <c r="F30" s="117"/>
      <c r="G30" s="119"/>
      <c r="H30" s="119"/>
      <c r="I30" s="119"/>
      <c r="J30" s="119"/>
      <c r="K30" s="119"/>
      <c r="L30" s="119"/>
      <c r="M30" s="119"/>
      <c r="N30" s="119"/>
      <c r="O30" s="119"/>
      <c r="P30" s="119"/>
      <c r="Q30" s="119"/>
      <c r="R30" s="119"/>
      <c r="S30" s="119"/>
      <c r="T30" s="119"/>
      <c r="U30" s="119"/>
      <c r="V30" s="119"/>
      <c r="W30" s="119"/>
      <c r="X30" s="119"/>
      <c r="Y30" s="119"/>
      <c r="Z30" s="123" t="s">
        <v>108</v>
      </c>
      <c r="AA30" s="119"/>
      <c r="AB30" s="119"/>
      <c r="AC30" s="120"/>
    </row>
    <row r="31" spans="1:29" outlineLevel="1" x14ac:dyDescent="0.2">
      <c r="A31" s="116"/>
      <c r="B31" s="117"/>
      <c r="C31" s="117"/>
      <c r="D31" s="117"/>
      <c r="E31" s="117"/>
      <c r="F31" s="117"/>
      <c r="G31" s="119"/>
      <c r="H31" s="119"/>
      <c r="I31" s="119"/>
      <c r="J31" s="119"/>
      <c r="K31" s="119"/>
      <c r="L31" s="119"/>
      <c r="M31" s="119"/>
      <c r="N31" s="119"/>
      <c r="O31" s="119"/>
      <c r="P31" s="119"/>
      <c r="Q31" s="119"/>
      <c r="R31" s="119"/>
      <c r="S31" s="119"/>
      <c r="T31" s="119"/>
      <c r="U31" s="119"/>
      <c r="V31" s="119"/>
      <c r="W31" s="119"/>
      <c r="X31" s="119"/>
      <c r="Y31" s="119"/>
      <c r="Z31" s="119"/>
      <c r="AA31" s="123" t="s">
        <v>109</v>
      </c>
      <c r="AB31" s="119"/>
      <c r="AC31" s="120"/>
    </row>
    <row r="32" spans="1:29" outlineLevel="2" x14ac:dyDescent="0.2">
      <c r="A32" s="116"/>
      <c r="B32" s="117"/>
      <c r="C32" s="117"/>
      <c r="D32" s="117"/>
      <c r="E32" s="117"/>
      <c r="F32" s="117"/>
      <c r="G32" s="119"/>
      <c r="H32" s="119"/>
      <c r="I32" s="119"/>
      <c r="J32" s="119"/>
      <c r="K32" s="119"/>
      <c r="L32" s="119"/>
      <c r="M32" s="119"/>
      <c r="N32" s="119"/>
      <c r="O32" s="119"/>
      <c r="P32" s="119"/>
      <c r="Q32" s="119"/>
      <c r="R32" s="119"/>
      <c r="S32" s="119"/>
      <c r="T32" s="119"/>
      <c r="U32" s="119"/>
      <c r="V32" s="119"/>
      <c r="W32" s="119"/>
      <c r="X32" s="119"/>
      <c r="Y32" s="119"/>
      <c r="Z32" s="119"/>
      <c r="AA32" s="126"/>
      <c r="AB32" s="121" t="s">
        <v>57</v>
      </c>
      <c r="AC32" s="120"/>
    </row>
    <row r="33" spans="1:32" ht="15" outlineLevel="2" thickBot="1" x14ac:dyDescent="0.25">
      <c r="A33" s="127"/>
      <c r="B33" s="128"/>
      <c r="C33" s="128"/>
      <c r="D33" s="128"/>
      <c r="E33" s="128"/>
      <c r="F33" s="128"/>
      <c r="G33" s="129"/>
      <c r="H33" s="129"/>
      <c r="I33" s="129"/>
      <c r="J33" s="129"/>
      <c r="K33" s="129"/>
      <c r="L33" s="129"/>
      <c r="M33" s="129"/>
      <c r="N33" s="129"/>
      <c r="O33" s="129"/>
      <c r="P33" s="129"/>
      <c r="Q33" s="129"/>
      <c r="R33" s="129"/>
      <c r="S33" s="129"/>
      <c r="T33" s="129"/>
      <c r="U33" s="129"/>
      <c r="V33" s="129"/>
      <c r="W33" s="129"/>
      <c r="X33" s="129"/>
      <c r="Y33" s="129"/>
      <c r="Z33" s="129"/>
      <c r="AA33" s="130"/>
      <c r="AB33" s="130"/>
      <c r="AC33" s="131" t="s">
        <v>65</v>
      </c>
    </row>
    <row r="34" spans="1:32" s="1" customFormat="1" ht="39.950000000000003" customHeight="1" x14ac:dyDescent="0.2">
      <c r="A34" s="132" t="s">
        <v>110</v>
      </c>
      <c r="B34" s="133" t="s">
        <v>111</v>
      </c>
      <c r="C34" s="133" t="s">
        <v>111</v>
      </c>
      <c r="D34" s="134"/>
      <c r="E34" s="134"/>
      <c r="F34" s="133" t="s">
        <v>111</v>
      </c>
      <c r="G34" s="135" t="s">
        <v>111</v>
      </c>
      <c r="H34" s="133" t="s">
        <v>111</v>
      </c>
      <c r="I34" s="133" t="s">
        <v>111</v>
      </c>
      <c r="J34" s="133" t="s">
        <v>111</v>
      </c>
      <c r="K34" s="134"/>
      <c r="L34" s="134"/>
      <c r="M34" s="134"/>
      <c r="N34" s="134"/>
      <c r="O34" s="135" t="s">
        <v>111</v>
      </c>
      <c r="P34" s="135" t="s">
        <v>111</v>
      </c>
      <c r="Q34" s="135" t="s">
        <v>111</v>
      </c>
      <c r="R34" s="135" t="s">
        <v>111</v>
      </c>
      <c r="S34" s="133" t="s">
        <v>111</v>
      </c>
      <c r="T34" s="134"/>
      <c r="U34" s="134"/>
      <c r="V34" s="133" t="s">
        <v>111</v>
      </c>
      <c r="W34" s="133" t="s">
        <v>111</v>
      </c>
      <c r="X34" s="133" t="s">
        <v>111</v>
      </c>
      <c r="Y34" s="133" t="s">
        <v>111</v>
      </c>
      <c r="Z34" s="133" t="s">
        <v>111</v>
      </c>
      <c r="AA34" s="133" t="s">
        <v>111</v>
      </c>
      <c r="AB34" s="133" t="s">
        <v>111</v>
      </c>
      <c r="AC34" s="136" t="s">
        <v>111</v>
      </c>
      <c r="AD34" s="137"/>
      <c r="AE34" s="137"/>
      <c r="AF34" s="137"/>
    </row>
    <row r="35" spans="1:32" s="1" customFormat="1" ht="39.950000000000003" customHeight="1" x14ac:dyDescent="0.2">
      <c r="A35" s="138" t="s">
        <v>112</v>
      </c>
      <c r="B35" s="139"/>
      <c r="C35" s="139"/>
      <c r="D35" s="139"/>
      <c r="E35" s="139"/>
      <c r="F35" s="140" t="s">
        <v>111</v>
      </c>
      <c r="G35" s="139"/>
      <c r="H35" s="139"/>
      <c r="I35" s="139"/>
      <c r="J35" s="139"/>
      <c r="K35" s="139"/>
      <c r="L35" s="139"/>
      <c r="M35" s="139"/>
      <c r="N35" s="141" t="s">
        <v>111</v>
      </c>
      <c r="O35" s="139"/>
      <c r="P35" s="139"/>
      <c r="Q35" s="139"/>
      <c r="R35" s="139"/>
      <c r="S35" s="141" t="s">
        <v>111</v>
      </c>
      <c r="T35" s="140" t="s">
        <v>111</v>
      </c>
      <c r="U35" s="140" t="s">
        <v>111</v>
      </c>
      <c r="V35" s="141" t="s">
        <v>111</v>
      </c>
      <c r="W35" s="141" t="s">
        <v>111</v>
      </c>
      <c r="X35" s="139"/>
      <c r="Y35" s="139"/>
      <c r="Z35" s="139"/>
      <c r="AA35" s="139"/>
      <c r="AB35" s="140" t="s">
        <v>111</v>
      </c>
      <c r="AC35" s="142"/>
      <c r="AD35" s="137"/>
      <c r="AE35" s="137"/>
      <c r="AF35" s="137"/>
    </row>
    <row r="36" spans="1:32" s="1" customFormat="1" ht="39.950000000000003" customHeight="1" x14ac:dyDescent="0.2">
      <c r="A36" s="138" t="s">
        <v>113</v>
      </c>
      <c r="B36" s="141" t="s">
        <v>111</v>
      </c>
      <c r="C36" s="141" t="s">
        <v>111</v>
      </c>
      <c r="D36" s="140" t="s">
        <v>111</v>
      </c>
      <c r="E36" s="140" t="s">
        <v>111</v>
      </c>
      <c r="F36" s="139"/>
      <c r="G36" s="140" t="s">
        <v>111</v>
      </c>
      <c r="H36" s="141" t="s">
        <v>111</v>
      </c>
      <c r="I36" s="143" t="s">
        <v>111</v>
      </c>
      <c r="J36" s="139"/>
      <c r="K36" s="139"/>
      <c r="L36" s="139"/>
      <c r="M36" s="139"/>
      <c r="N36" s="139"/>
      <c r="O36" s="139"/>
      <c r="P36" s="139"/>
      <c r="Q36" s="139"/>
      <c r="R36" s="139"/>
      <c r="S36" s="139"/>
      <c r="T36" s="139"/>
      <c r="U36" s="139"/>
      <c r="V36" s="139"/>
      <c r="W36" s="139"/>
      <c r="X36" s="140" t="s">
        <v>111</v>
      </c>
      <c r="Y36" s="139"/>
      <c r="Z36" s="139"/>
      <c r="AA36" s="139"/>
      <c r="AB36" s="139"/>
      <c r="AC36" s="142"/>
      <c r="AD36" s="137"/>
      <c r="AE36" s="137"/>
      <c r="AF36" s="137"/>
    </row>
    <row r="37" spans="1:32" s="1" customFormat="1" ht="39.950000000000003" customHeight="1" x14ac:dyDescent="0.2">
      <c r="A37" s="138" t="s">
        <v>114</v>
      </c>
      <c r="B37" s="139"/>
      <c r="C37" s="140" t="s">
        <v>111</v>
      </c>
      <c r="D37" s="139"/>
      <c r="E37" s="139"/>
      <c r="F37" s="141" t="s">
        <v>111</v>
      </c>
      <c r="G37" s="140" t="s">
        <v>111</v>
      </c>
      <c r="H37" s="143" t="s">
        <v>111</v>
      </c>
      <c r="I37" s="143" t="s">
        <v>111</v>
      </c>
      <c r="J37" s="139"/>
      <c r="K37" s="139"/>
      <c r="L37" s="139"/>
      <c r="M37" s="139"/>
      <c r="N37" s="139"/>
      <c r="O37" s="143" t="s">
        <v>111</v>
      </c>
      <c r="P37" s="143" t="s">
        <v>111</v>
      </c>
      <c r="Q37" s="143" t="s">
        <v>111</v>
      </c>
      <c r="R37" s="143" t="s">
        <v>111</v>
      </c>
      <c r="S37" s="143" t="s">
        <v>111</v>
      </c>
      <c r="T37" s="141" t="s">
        <v>111</v>
      </c>
      <c r="U37" s="141" t="s">
        <v>111</v>
      </c>
      <c r="V37" s="140" t="s">
        <v>111</v>
      </c>
      <c r="W37" s="140" t="s">
        <v>111</v>
      </c>
      <c r="X37" s="140" t="s">
        <v>111</v>
      </c>
      <c r="Y37" s="140" t="s">
        <v>111</v>
      </c>
      <c r="Z37" s="140" t="s">
        <v>111</v>
      </c>
      <c r="AA37" s="140" t="s">
        <v>111</v>
      </c>
      <c r="AB37" s="140" t="s">
        <v>111</v>
      </c>
      <c r="AC37" s="144" t="s">
        <v>111</v>
      </c>
      <c r="AD37" s="137"/>
      <c r="AE37" s="137"/>
      <c r="AF37" s="137"/>
    </row>
    <row r="38" spans="1:32" s="1" customFormat="1" ht="39.950000000000003" customHeight="1" x14ac:dyDescent="0.2">
      <c r="A38" s="138" t="s">
        <v>115</v>
      </c>
      <c r="B38" s="139"/>
      <c r="C38" s="139"/>
      <c r="D38" s="141" t="s">
        <v>111</v>
      </c>
      <c r="E38" s="139"/>
      <c r="F38" s="139"/>
      <c r="G38" s="139"/>
      <c r="H38" s="143" t="s">
        <v>111</v>
      </c>
      <c r="I38" s="139"/>
      <c r="J38" s="141" t="s">
        <v>111</v>
      </c>
      <c r="K38" s="141" t="s">
        <v>111</v>
      </c>
      <c r="L38" s="141" t="s">
        <v>111</v>
      </c>
      <c r="M38" s="139"/>
      <c r="N38" s="139"/>
      <c r="O38" s="139"/>
      <c r="P38" s="143" t="s">
        <v>111</v>
      </c>
      <c r="Q38" s="139"/>
      <c r="R38" s="139"/>
      <c r="S38" s="139"/>
      <c r="T38" s="139"/>
      <c r="U38" s="143" t="s">
        <v>111</v>
      </c>
      <c r="V38" s="139"/>
      <c r="W38" s="139"/>
      <c r="X38" s="141" t="s">
        <v>111</v>
      </c>
      <c r="Y38" s="141" t="s">
        <v>111</v>
      </c>
      <c r="Z38" s="139"/>
      <c r="AA38" s="139"/>
      <c r="AB38" s="139"/>
      <c r="AC38" s="142"/>
      <c r="AD38" s="137"/>
      <c r="AE38" s="137"/>
      <c r="AF38" s="137"/>
    </row>
    <row r="39" spans="1:32" s="1" customFormat="1" ht="39.950000000000003" customHeight="1" x14ac:dyDescent="0.2">
      <c r="A39" s="138" t="s">
        <v>116</v>
      </c>
      <c r="B39" s="140" t="s">
        <v>111</v>
      </c>
      <c r="C39" s="143" t="s">
        <v>111</v>
      </c>
      <c r="D39" s="143" t="s">
        <v>111</v>
      </c>
      <c r="E39" s="139"/>
      <c r="F39" s="139"/>
      <c r="G39" s="139"/>
      <c r="H39" s="139"/>
      <c r="I39" s="141" t="s">
        <v>111</v>
      </c>
      <c r="J39" s="143" t="s">
        <v>111</v>
      </c>
      <c r="K39" s="143" t="s">
        <v>111</v>
      </c>
      <c r="L39" s="139"/>
      <c r="M39" s="139"/>
      <c r="N39" s="139"/>
      <c r="O39" s="139"/>
      <c r="P39" s="143" t="s">
        <v>111</v>
      </c>
      <c r="Q39" s="143" t="s">
        <v>111</v>
      </c>
      <c r="R39" s="139"/>
      <c r="S39" s="143" t="s">
        <v>111</v>
      </c>
      <c r="T39" s="139"/>
      <c r="U39" s="139"/>
      <c r="V39" s="140" t="s">
        <v>111</v>
      </c>
      <c r="W39" s="140" t="s">
        <v>111</v>
      </c>
      <c r="X39" s="140" t="s">
        <v>111</v>
      </c>
      <c r="Y39" s="140" t="s">
        <v>111</v>
      </c>
      <c r="Z39" s="140" t="s">
        <v>111</v>
      </c>
      <c r="AA39" s="140" t="s">
        <v>111</v>
      </c>
      <c r="AB39" s="141" t="s">
        <v>111</v>
      </c>
      <c r="AC39" s="145" t="s">
        <v>111</v>
      </c>
      <c r="AD39" s="137"/>
      <c r="AE39" s="137"/>
      <c r="AF39" s="137"/>
    </row>
    <row r="40" spans="1:32" s="1" customFormat="1" ht="39.950000000000003" customHeight="1" x14ac:dyDescent="0.2">
      <c r="A40" s="138" t="s">
        <v>117</v>
      </c>
      <c r="B40" s="139"/>
      <c r="C40" s="139"/>
      <c r="D40" s="139"/>
      <c r="E40" s="141" t="s">
        <v>111</v>
      </c>
      <c r="F40" s="140" t="s">
        <v>111</v>
      </c>
      <c r="G40" s="139"/>
      <c r="H40" s="139"/>
      <c r="I40" s="139"/>
      <c r="J40" s="139"/>
      <c r="K40" s="139"/>
      <c r="L40" s="139"/>
      <c r="M40" s="141" t="s">
        <v>111</v>
      </c>
      <c r="N40" s="140" t="s">
        <v>111</v>
      </c>
      <c r="O40" s="139"/>
      <c r="P40" s="139"/>
      <c r="Q40" s="139"/>
      <c r="R40" s="139"/>
      <c r="S40" s="139"/>
      <c r="T40" s="140" t="s">
        <v>111</v>
      </c>
      <c r="U40" s="143" t="s">
        <v>111</v>
      </c>
      <c r="V40" s="139"/>
      <c r="W40" s="139"/>
      <c r="X40" s="139"/>
      <c r="Y40" s="139"/>
      <c r="Z40" s="140" t="s">
        <v>111</v>
      </c>
      <c r="AA40" s="140" t="s">
        <v>111</v>
      </c>
      <c r="AB40" s="146"/>
      <c r="AC40" s="147"/>
      <c r="AD40" s="137"/>
      <c r="AE40" s="137"/>
      <c r="AF40" s="137"/>
    </row>
    <row r="41" spans="1:32" s="1" customFormat="1" ht="39.950000000000003" customHeight="1" thickBot="1" x14ac:dyDescent="0.25">
      <c r="A41" s="148" t="s">
        <v>118</v>
      </c>
      <c r="B41" s="149"/>
      <c r="C41" s="149"/>
      <c r="D41" s="149"/>
      <c r="E41" s="150" t="s">
        <v>111</v>
      </c>
      <c r="F41" s="150" t="s">
        <v>111</v>
      </c>
      <c r="G41" s="149"/>
      <c r="H41" s="149"/>
      <c r="I41" s="149"/>
      <c r="J41" s="149"/>
      <c r="K41" s="149"/>
      <c r="L41" s="149"/>
      <c r="M41" s="150" t="s">
        <v>111</v>
      </c>
      <c r="N41" s="150" t="s">
        <v>111</v>
      </c>
      <c r="O41" s="149"/>
      <c r="P41" s="149"/>
      <c r="Q41" s="149"/>
      <c r="R41" s="149"/>
      <c r="S41" s="149"/>
      <c r="T41" s="150" t="s">
        <v>111</v>
      </c>
      <c r="U41" s="150" t="s">
        <v>111</v>
      </c>
      <c r="V41" s="149"/>
      <c r="W41" s="149"/>
      <c r="X41" s="149"/>
      <c r="Y41" s="149"/>
      <c r="Z41" s="151" t="s">
        <v>111</v>
      </c>
      <c r="AA41" s="151" t="s">
        <v>111</v>
      </c>
      <c r="AB41" s="150" t="s">
        <v>111</v>
      </c>
      <c r="AC41" s="152"/>
      <c r="AD41" s="137"/>
      <c r="AE41" s="137"/>
      <c r="AF41" s="137"/>
    </row>
    <row r="42" spans="1:32" x14ac:dyDescent="0.2">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row>
    <row r="43" spans="1:32" x14ac:dyDescent="0.2">
      <c r="A43" s="153" t="s">
        <v>119</v>
      </c>
      <c r="B43" s="119">
        <v>10</v>
      </c>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row>
    <row r="44" spans="1:32" x14ac:dyDescent="0.2">
      <c r="A44" s="154" t="s">
        <v>120</v>
      </c>
      <c r="B44" s="119">
        <v>3</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row>
    <row r="45" spans="1:32" ht="15" thickBot="1" x14ac:dyDescent="0.25">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row>
    <row r="46" spans="1:32" ht="15" thickBot="1" x14ac:dyDescent="0.25">
      <c r="A46" s="529" t="s">
        <v>84</v>
      </c>
      <c r="B46" s="532" t="s">
        <v>85</v>
      </c>
      <c r="C46" s="533"/>
      <c r="D46" s="533"/>
      <c r="E46" s="533"/>
      <c r="F46" s="533"/>
      <c r="G46" s="533"/>
      <c r="H46" s="533"/>
      <c r="I46" s="533"/>
      <c r="J46" s="533"/>
      <c r="K46" s="533"/>
      <c r="L46" s="533"/>
      <c r="M46" s="533"/>
      <c r="N46" s="533"/>
      <c r="O46" s="533"/>
      <c r="P46" s="533"/>
      <c r="Q46" s="533"/>
      <c r="R46" s="533"/>
      <c r="S46" s="533"/>
      <c r="T46" s="533"/>
      <c r="U46" s="534"/>
      <c r="V46" s="535" t="s">
        <v>59</v>
      </c>
      <c r="W46" s="536"/>
      <c r="X46" s="536"/>
      <c r="Y46" s="536"/>
      <c r="Z46" s="536"/>
      <c r="AA46" s="536"/>
      <c r="AB46" s="536"/>
      <c r="AC46" s="537"/>
    </row>
    <row r="47" spans="1:32" x14ac:dyDescent="0.2">
      <c r="A47" s="530"/>
      <c r="B47" s="538" t="s">
        <v>86</v>
      </c>
      <c r="C47" s="539"/>
      <c r="D47" s="539"/>
      <c r="E47" s="539"/>
      <c r="F47" s="523" t="s">
        <v>87</v>
      </c>
      <c r="G47" s="524"/>
      <c r="H47" s="524"/>
      <c r="I47" s="524"/>
      <c r="J47" s="523" t="s">
        <v>88</v>
      </c>
      <c r="K47" s="524"/>
      <c r="L47" s="524"/>
      <c r="M47" s="523" t="s">
        <v>89</v>
      </c>
      <c r="N47" s="524"/>
      <c r="O47" s="524"/>
      <c r="P47" s="524"/>
      <c r="Q47" s="524"/>
      <c r="R47" s="524"/>
      <c r="S47" s="523" t="s">
        <v>90</v>
      </c>
      <c r="T47" s="524"/>
      <c r="U47" s="525"/>
      <c r="V47" s="526" t="s">
        <v>91</v>
      </c>
      <c r="W47" s="524"/>
      <c r="X47" s="523" t="s">
        <v>92</v>
      </c>
      <c r="Y47" s="524"/>
      <c r="Z47" s="523" t="s">
        <v>93</v>
      </c>
      <c r="AA47" s="524"/>
      <c r="AB47" s="523" t="s">
        <v>94</v>
      </c>
      <c r="AC47" s="525"/>
    </row>
    <row r="48" spans="1:32" ht="15" thickBot="1" x14ac:dyDescent="0.25">
      <c r="A48" s="531"/>
      <c r="B48" s="101">
        <v>1</v>
      </c>
      <c r="C48" s="102">
        <v>2</v>
      </c>
      <c r="D48" s="102">
        <v>3</v>
      </c>
      <c r="E48" s="102">
        <v>4</v>
      </c>
      <c r="F48" s="103">
        <v>1</v>
      </c>
      <c r="G48" s="103">
        <v>2</v>
      </c>
      <c r="H48" s="103">
        <v>3</v>
      </c>
      <c r="I48" s="103">
        <v>4</v>
      </c>
      <c r="J48" s="104">
        <v>1</v>
      </c>
      <c r="K48" s="104">
        <v>2</v>
      </c>
      <c r="L48" s="104">
        <v>3</v>
      </c>
      <c r="M48" s="105">
        <v>1</v>
      </c>
      <c r="N48" s="105">
        <v>2</v>
      </c>
      <c r="O48" s="105">
        <v>3</v>
      </c>
      <c r="P48" s="105">
        <v>4</v>
      </c>
      <c r="Q48" s="105">
        <v>5</v>
      </c>
      <c r="R48" s="105">
        <v>6</v>
      </c>
      <c r="S48" s="106">
        <v>1</v>
      </c>
      <c r="T48" s="106">
        <v>2</v>
      </c>
      <c r="U48" s="107">
        <v>3</v>
      </c>
      <c r="V48" s="108">
        <v>1</v>
      </c>
      <c r="W48" s="109">
        <v>2</v>
      </c>
      <c r="X48" s="104">
        <v>1</v>
      </c>
      <c r="Y48" s="104">
        <v>2</v>
      </c>
      <c r="Z48" s="110">
        <v>1</v>
      </c>
      <c r="AA48" s="110">
        <v>2</v>
      </c>
      <c r="AB48" s="103">
        <v>1</v>
      </c>
      <c r="AC48" s="111">
        <v>2</v>
      </c>
    </row>
    <row r="49" spans="1:30" x14ac:dyDescent="0.2">
      <c r="A49" s="132" t="s">
        <v>110</v>
      </c>
      <c r="B49" s="133">
        <v>3</v>
      </c>
      <c r="C49" s="133">
        <v>3</v>
      </c>
      <c r="D49" s="134"/>
      <c r="E49" s="134"/>
      <c r="F49" s="133">
        <v>3</v>
      </c>
      <c r="G49" s="135">
        <v>10</v>
      </c>
      <c r="H49" s="133">
        <v>3</v>
      </c>
      <c r="I49" s="133">
        <v>3</v>
      </c>
      <c r="J49" s="133">
        <v>3</v>
      </c>
      <c r="K49" s="134"/>
      <c r="L49" s="134"/>
      <c r="M49" s="134"/>
      <c r="N49" s="134"/>
      <c r="O49" s="135">
        <v>10</v>
      </c>
      <c r="P49" s="135">
        <v>10</v>
      </c>
      <c r="Q49" s="135">
        <v>10</v>
      </c>
      <c r="R49" s="135">
        <v>10</v>
      </c>
      <c r="S49" s="133">
        <v>3</v>
      </c>
      <c r="T49" s="134"/>
      <c r="U49" s="134"/>
      <c r="V49" s="133">
        <v>3</v>
      </c>
      <c r="W49" s="133">
        <v>3</v>
      </c>
      <c r="X49" s="133">
        <v>3</v>
      </c>
      <c r="Y49" s="133">
        <v>3</v>
      </c>
      <c r="Z49" s="133">
        <v>3</v>
      </c>
      <c r="AA49" s="133">
        <v>3</v>
      </c>
      <c r="AB49" s="133">
        <v>3</v>
      </c>
      <c r="AC49" s="136">
        <v>3</v>
      </c>
      <c r="AD49" s="119">
        <f>SUM(B49:AC49)</f>
        <v>95</v>
      </c>
    </row>
    <row r="50" spans="1:30" x14ac:dyDescent="0.2">
      <c r="A50" s="138" t="s">
        <v>112</v>
      </c>
      <c r="B50" s="139"/>
      <c r="C50" s="139"/>
      <c r="D50" s="139"/>
      <c r="E50" s="139"/>
      <c r="F50" s="143">
        <v>3</v>
      </c>
      <c r="G50" s="139"/>
      <c r="H50" s="139"/>
      <c r="I50" s="139"/>
      <c r="J50" s="139"/>
      <c r="K50" s="139"/>
      <c r="L50" s="139"/>
      <c r="M50" s="139"/>
      <c r="N50" s="141">
        <v>10</v>
      </c>
      <c r="O50" s="139"/>
      <c r="P50" s="139"/>
      <c r="Q50" s="139"/>
      <c r="R50" s="139"/>
      <c r="S50" s="141">
        <v>10</v>
      </c>
      <c r="T50" s="143">
        <v>3</v>
      </c>
      <c r="U50" s="143">
        <v>3</v>
      </c>
      <c r="V50" s="141">
        <v>10</v>
      </c>
      <c r="W50" s="141">
        <v>10</v>
      </c>
      <c r="X50" s="139"/>
      <c r="Y50" s="139"/>
      <c r="Z50" s="139"/>
      <c r="AA50" s="139"/>
      <c r="AB50" s="143">
        <v>3</v>
      </c>
      <c r="AC50" s="142"/>
      <c r="AD50" s="119">
        <f t="shared" ref="AD50:AD56" si="0">SUM(B50:AC50)</f>
        <v>52</v>
      </c>
    </row>
    <row r="51" spans="1:30" x14ac:dyDescent="0.2">
      <c r="A51" s="138" t="s">
        <v>113</v>
      </c>
      <c r="B51" s="141">
        <v>10</v>
      </c>
      <c r="C51" s="141">
        <v>10</v>
      </c>
      <c r="D51" s="143">
        <v>3</v>
      </c>
      <c r="E51" s="143">
        <v>3</v>
      </c>
      <c r="F51" s="139"/>
      <c r="G51" s="143">
        <v>3</v>
      </c>
      <c r="H51" s="141">
        <v>10</v>
      </c>
      <c r="I51" s="143">
        <v>3</v>
      </c>
      <c r="J51" s="139"/>
      <c r="K51" s="139"/>
      <c r="L51" s="139"/>
      <c r="M51" s="139"/>
      <c r="N51" s="139"/>
      <c r="O51" s="139"/>
      <c r="P51" s="139"/>
      <c r="Q51" s="139"/>
      <c r="R51" s="139"/>
      <c r="S51" s="139"/>
      <c r="T51" s="139"/>
      <c r="U51" s="139"/>
      <c r="V51" s="139"/>
      <c r="W51" s="139"/>
      <c r="X51" s="143">
        <v>3</v>
      </c>
      <c r="Y51" s="139"/>
      <c r="Z51" s="139"/>
      <c r="AA51" s="139"/>
      <c r="AB51" s="139"/>
      <c r="AC51" s="142"/>
      <c r="AD51" s="119">
        <f t="shared" si="0"/>
        <v>45</v>
      </c>
    </row>
    <row r="52" spans="1:30" x14ac:dyDescent="0.2">
      <c r="A52" s="138" t="s">
        <v>114</v>
      </c>
      <c r="B52" s="139"/>
      <c r="C52" s="143">
        <v>3</v>
      </c>
      <c r="D52" s="139"/>
      <c r="E52" s="139"/>
      <c r="F52" s="141">
        <v>10</v>
      </c>
      <c r="G52" s="143">
        <v>3</v>
      </c>
      <c r="H52" s="143">
        <v>3</v>
      </c>
      <c r="I52" s="143">
        <v>3</v>
      </c>
      <c r="J52" s="139"/>
      <c r="K52" s="139"/>
      <c r="L52" s="139"/>
      <c r="M52" s="139"/>
      <c r="N52" s="139"/>
      <c r="O52" s="143">
        <v>3</v>
      </c>
      <c r="P52" s="143">
        <v>3</v>
      </c>
      <c r="Q52" s="143">
        <v>3</v>
      </c>
      <c r="R52" s="143">
        <v>3</v>
      </c>
      <c r="S52" s="143">
        <v>3</v>
      </c>
      <c r="T52" s="141">
        <v>10</v>
      </c>
      <c r="U52" s="141">
        <v>10</v>
      </c>
      <c r="V52" s="143">
        <v>3</v>
      </c>
      <c r="W52" s="143">
        <v>3</v>
      </c>
      <c r="X52" s="143">
        <v>3</v>
      </c>
      <c r="Y52" s="143">
        <v>3</v>
      </c>
      <c r="Z52" s="143">
        <v>3</v>
      </c>
      <c r="AA52" s="143">
        <v>3</v>
      </c>
      <c r="AB52" s="143">
        <v>3</v>
      </c>
      <c r="AC52" s="155">
        <v>3</v>
      </c>
      <c r="AD52" s="119">
        <f t="shared" si="0"/>
        <v>81</v>
      </c>
    </row>
    <row r="53" spans="1:30" x14ac:dyDescent="0.2">
      <c r="A53" s="138" t="s">
        <v>115</v>
      </c>
      <c r="B53" s="139"/>
      <c r="C53" s="139"/>
      <c r="D53" s="141">
        <v>10</v>
      </c>
      <c r="E53" s="139"/>
      <c r="F53" s="139"/>
      <c r="G53" s="139"/>
      <c r="H53" s="143">
        <v>3</v>
      </c>
      <c r="I53" s="139"/>
      <c r="J53" s="141">
        <v>10</v>
      </c>
      <c r="K53" s="141">
        <v>10</v>
      </c>
      <c r="L53" s="141">
        <v>10</v>
      </c>
      <c r="M53" s="139"/>
      <c r="N53" s="139"/>
      <c r="O53" s="139"/>
      <c r="P53" s="143">
        <v>3</v>
      </c>
      <c r="Q53" s="139"/>
      <c r="R53" s="139"/>
      <c r="S53" s="139"/>
      <c r="T53" s="139"/>
      <c r="U53" s="143">
        <v>3</v>
      </c>
      <c r="V53" s="139"/>
      <c r="W53" s="139"/>
      <c r="X53" s="141">
        <v>10</v>
      </c>
      <c r="Y53" s="141">
        <v>10</v>
      </c>
      <c r="Z53" s="139"/>
      <c r="AA53" s="139"/>
      <c r="AB53" s="139"/>
      <c r="AC53" s="142"/>
      <c r="AD53" s="119">
        <f t="shared" si="0"/>
        <v>69</v>
      </c>
    </row>
    <row r="54" spans="1:30" x14ac:dyDescent="0.2">
      <c r="A54" s="138" t="s">
        <v>116</v>
      </c>
      <c r="B54" s="143">
        <v>3</v>
      </c>
      <c r="C54" s="143">
        <v>3</v>
      </c>
      <c r="D54" s="143">
        <v>3</v>
      </c>
      <c r="E54" s="139"/>
      <c r="F54" s="139"/>
      <c r="G54" s="139"/>
      <c r="H54" s="139"/>
      <c r="I54" s="141">
        <v>10</v>
      </c>
      <c r="J54" s="143">
        <v>3</v>
      </c>
      <c r="K54" s="143">
        <v>3</v>
      </c>
      <c r="L54" s="139"/>
      <c r="M54" s="139"/>
      <c r="N54" s="139"/>
      <c r="O54" s="139"/>
      <c r="P54" s="143">
        <v>3</v>
      </c>
      <c r="Q54" s="143">
        <v>3</v>
      </c>
      <c r="R54" s="139"/>
      <c r="S54" s="143">
        <v>3</v>
      </c>
      <c r="T54" s="139"/>
      <c r="U54" s="139"/>
      <c r="V54" s="143">
        <v>3</v>
      </c>
      <c r="W54" s="143">
        <v>3</v>
      </c>
      <c r="X54" s="143">
        <v>3</v>
      </c>
      <c r="Y54" s="143">
        <v>3</v>
      </c>
      <c r="Z54" s="143">
        <v>3</v>
      </c>
      <c r="AA54" s="143">
        <v>3</v>
      </c>
      <c r="AB54" s="141">
        <v>10</v>
      </c>
      <c r="AC54" s="145">
        <v>10</v>
      </c>
      <c r="AD54" s="119">
        <f t="shared" si="0"/>
        <v>72</v>
      </c>
    </row>
    <row r="55" spans="1:30" x14ac:dyDescent="0.2">
      <c r="A55" s="138" t="s">
        <v>117</v>
      </c>
      <c r="B55" s="139"/>
      <c r="C55" s="139"/>
      <c r="D55" s="139"/>
      <c r="E55" s="141">
        <v>10</v>
      </c>
      <c r="F55" s="143">
        <v>3</v>
      </c>
      <c r="G55" s="139"/>
      <c r="H55" s="139"/>
      <c r="I55" s="139"/>
      <c r="J55" s="139"/>
      <c r="K55" s="139"/>
      <c r="L55" s="139"/>
      <c r="M55" s="141">
        <v>10</v>
      </c>
      <c r="N55" s="143">
        <v>3</v>
      </c>
      <c r="O55" s="139"/>
      <c r="P55" s="139"/>
      <c r="Q55" s="139"/>
      <c r="R55" s="139"/>
      <c r="S55" s="139"/>
      <c r="T55" s="143">
        <v>3</v>
      </c>
      <c r="U55" s="143">
        <v>3</v>
      </c>
      <c r="V55" s="139"/>
      <c r="W55" s="139"/>
      <c r="X55" s="139"/>
      <c r="Y55" s="139"/>
      <c r="Z55" s="143">
        <v>3</v>
      </c>
      <c r="AA55" s="143">
        <v>3</v>
      </c>
      <c r="AB55" s="146"/>
      <c r="AC55" s="147"/>
      <c r="AD55" s="119">
        <f t="shared" si="0"/>
        <v>38</v>
      </c>
    </row>
    <row r="56" spans="1:30" ht="15" thickBot="1" x14ac:dyDescent="0.25">
      <c r="A56" s="148" t="s">
        <v>118</v>
      </c>
      <c r="B56" s="149"/>
      <c r="C56" s="149"/>
      <c r="D56" s="149"/>
      <c r="E56" s="156">
        <v>3</v>
      </c>
      <c r="F56" s="156">
        <v>3</v>
      </c>
      <c r="G56" s="149"/>
      <c r="H56" s="149"/>
      <c r="I56" s="149"/>
      <c r="J56" s="149"/>
      <c r="K56" s="149"/>
      <c r="L56" s="149"/>
      <c r="M56" s="156">
        <v>3</v>
      </c>
      <c r="N56" s="156">
        <v>3</v>
      </c>
      <c r="O56" s="149"/>
      <c r="P56" s="149"/>
      <c r="Q56" s="149"/>
      <c r="R56" s="149"/>
      <c r="S56" s="149"/>
      <c r="T56" s="156">
        <v>3</v>
      </c>
      <c r="U56" s="156">
        <v>3</v>
      </c>
      <c r="V56" s="149"/>
      <c r="W56" s="149"/>
      <c r="X56" s="149"/>
      <c r="Y56" s="149"/>
      <c r="Z56" s="151">
        <v>10</v>
      </c>
      <c r="AA56" s="151">
        <v>10</v>
      </c>
      <c r="AB56" s="156">
        <v>3</v>
      </c>
      <c r="AC56" s="152"/>
      <c r="AD56" s="119">
        <f t="shared" si="0"/>
        <v>41</v>
      </c>
    </row>
    <row r="57" spans="1:30" x14ac:dyDescent="0.2">
      <c r="B57" s="119">
        <f>SUM(B49:B56)</f>
        <v>16</v>
      </c>
      <c r="C57" s="119">
        <f t="shared" ref="C57:AB57" si="1">SUM(C49:C56)</f>
        <v>19</v>
      </c>
      <c r="D57" s="119">
        <f t="shared" si="1"/>
        <v>16</v>
      </c>
      <c r="E57" s="119">
        <f t="shared" si="1"/>
        <v>16</v>
      </c>
      <c r="F57" s="119">
        <f t="shared" si="1"/>
        <v>22</v>
      </c>
      <c r="G57" s="119">
        <f t="shared" si="1"/>
        <v>16</v>
      </c>
      <c r="H57" s="119">
        <f t="shared" si="1"/>
        <v>19</v>
      </c>
      <c r="I57" s="119">
        <f t="shared" si="1"/>
        <v>19</v>
      </c>
      <c r="J57" s="119">
        <f t="shared" si="1"/>
        <v>16</v>
      </c>
      <c r="K57" s="119">
        <f t="shared" si="1"/>
        <v>13</v>
      </c>
      <c r="L57" s="119">
        <f t="shared" si="1"/>
        <v>10</v>
      </c>
      <c r="M57" s="157">
        <f>SUM(M49:M56)</f>
        <v>13</v>
      </c>
      <c r="N57" s="157">
        <f t="shared" ref="N57:R57" si="2">SUM(N49:N56)</f>
        <v>16</v>
      </c>
      <c r="O57" s="157">
        <f t="shared" si="2"/>
        <v>13</v>
      </c>
      <c r="P57" s="157">
        <f t="shared" si="2"/>
        <v>19</v>
      </c>
      <c r="Q57" s="157">
        <f t="shared" si="2"/>
        <v>16</v>
      </c>
      <c r="R57" s="157">
        <f t="shared" si="2"/>
        <v>13</v>
      </c>
      <c r="S57" s="119">
        <f t="shared" si="1"/>
        <v>19</v>
      </c>
      <c r="T57" s="119">
        <f t="shared" si="1"/>
        <v>19</v>
      </c>
      <c r="U57" s="119">
        <f t="shared" si="1"/>
        <v>22</v>
      </c>
      <c r="V57" s="119">
        <f t="shared" si="1"/>
        <v>19</v>
      </c>
      <c r="W57" s="119">
        <f t="shared" si="1"/>
        <v>19</v>
      </c>
      <c r="X57" s="119">
        <f t="shared" si="1"/>
        <v>22</v>
      </c>
      <c r="Y57" s="119">
        <f t="shared" si="1"/>
        <v>19</v>
      </c>
      <c r="Z57" s="119">
        <f t="shared" si="1"/>
        <v>22</v>
      </c>
      <c r="AA57" s="119">
        <f t="shared" si="1"/>
        <v>22</v>
      </c>
      <c r="AB57" s="119">
        <f t="shared" si="1"/>
        <v>22</v>
      </c>
      <c r="AC57" s="119">
        <f>SUM(AC49:AC56)</f>
        <v>16</v>
      </c>
    </row>
    <row r="58" spans="1:30" x14ac:dyDescent="0.2">
      <c r="B58" s="527">
        <f>SUM(B57:E57)</f>
        <v>67</v>
      </c>
      <c r="C58" s="527"/>
      <c r="D58" s="527"/>
      <c r="E58" s="527"/>
      <c r="F58" s="522">
        <f>SUM(F57:I57)</f>
        <v>76</v>
      </c>
      <c r="G58" s="522"/>
      <c r="H58" s="522"/>
      <c r="I58" s="522"/>
      <c r="J58" s="520">
        <f>SUM(J57:L57)</f>
        <v>39</v>
      </c>
      <c r="K58" s="520"/>
      <c r="L58" s="520"/>
      <c r="M58" s="521">
        <f>SUM(M57:R57)</f>
        <v>90</v>
      </c>
      <c r="N58" s="521"/>
      <c r="O58" s="521"/>
      <c r="P58" s="521"/>
      <c r="Q58" s="521"/>
      <c r="R58" s="521"/>
      <c r="S58" s="528">
        <f>SUM(S57:U57)</f>
        <v>60</v>
      </c>
      <c r="T58" s="528"/>
      <c r="U58" s="528"/>
      <c r="V58" s="519">
        <f>SUM(V57:W57)</f>
        <v>38</v>
      </c>
      <c r="W58" s="519"/>
      <c r="X58" s="520">
        <f>SUM(X57:Y57)</f>
        <v>41</v>
      </c>
      <c r="Y58" s="520"/>
      <c r="Z58" s="521">
        <f>SUM(Z57:AA57)</f>
        <v>44</v>
      </c>
      <c r="AA58" s="521"/>
      <c r="AB58" s="522">
        <f>SUM(AB57:AC57)</f>
        <v>38</v>
      </c>
      <c r="AC58" s="522"/>
    </row>
    <row r="59" spans="1:30" x14ac:dyDescent="0.2"/>
  </sheetData>
  <sheetProtection algorithmName="SHA-512" hashValue="CN4FeAyedCJ5Q9KhF+rRA8gpPmeCYzHqO3TZ6qM8CdwKybT2jcCwiD7vEUlNz07y0OfI7rM4nTLxMJoCI+k+bw==" saltValue="7NgPMbjpLlFK91ZaHJ3o+g==" spinCount="100000" sheet="1" objects="1" scenarios="1" selectLockedCells="1"/>
  <mergeCells count="34">
    <mergeCell ref="A1:AC1"/>
    <mergeCell ref="A3:A5"/>
    <mergeCell ref="B3:U3"/>
    <mergeCell ref="V3:AC3"/>
    <mergeCell ref="B4:E4"/>
    <mergeCell ref="F4:I4"/>
    <mergeCell ref="J4:L4"/>
    <mergeCell ref="M4:R4"/>
    <mergeCell ref="S4:U4"/>
    <mergeCell ref="V4:W4"/>
    <mergeCell ref="X4:Y4"/>
    <mergeCell ref="Z4:AA4"/>
    <mergeCell ref="AB4:AC4"/>
    <mergeCell ref="A46:A48"/>
    <mergeCell ref="B46:U46"/>
    <mergeCell ref="V46:AC46"/>
    <mergeCell ref="B47:E47"/>
    <mergeCell ref="F47:I47"/>
    <mergeCell ref="J47:L47"/>
    <mergeCell ref="M47:R47"/>
    <mergeCell ref="B58:E58"/>
    <mergeCell ref="F58:I58"/>
    <mergeCell ref="J58:L58"/>
    <mergeCell ref="M58:R58"/>
    <mergeCell ref="S58:U58"/>
    <mergeCell ref="V58:W58"/>
    <mergeCell ref="X58:Y58"/>
    <mergeCell ref="Z58:AA58"/>
    <mergeCell ref="AB58:AC58"/>
    <mergeCell ref="S47:U47"/>
    <mergeCell ref="V47:W47"/>
    <mergeCell ref="X47:Y47"/>
    <mergeCell ref="Z47:AA47"/>
    <mergeCell ref="AB47:AC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DC17D-1FB7-4A66-AB45-4DF3EF731003}">
  <dimension ref="A1:M35"/>
  <sheetViews>
    <sheetView showGridLines="0" view="pageBreakPreview" zoomScale="110" zoomScaleNormal="100" zoomScaleSheetLayoutView="110" workbookViewId="0">
      <selection activeCell="B5" sqref="B5:F5"/>
    </sheetView>
  </sheetViews>
  <sheetFormatPr defaultColWidth="0" defaultRowHeight="14.25" zeroHeight="1" x14ac:dyDescent="0.2"/>
  <cols>
    <col min="1" max="12" width="9" customWidth="1"/>
    <col min="13" max="13" width="6.25" customWidth="1"/>
    <col min="14" max="16384" width="9" hidden="1"/>
  </cols>
  <sheetData>
    <row r="1" spans="1:13" x14ac:dyDescent="0.2">
      <c r="A1" s="27"/>
      <c r="B1" s="27"/>
      <c r="C1" s="27"/>
      <c r="D1" s="27"/>
      <c r="E1" s="27"/>
      <c r="F1" s="27"/>
      <c r="G1" s="27"/>
      <c r="H1" s="27"/>
      <c r="I1" s="27"/>
      <c r="J1" s="27"/>
      <c r="K1" s="27"/>
      <c r="L1" s="27"/>
      <c r="M1" s="27"/>
    </row>
    <row r="2" spans="1:13" x14ac:dyDescent="0.2">
      <c r="A2" s="27"/>
      <c r="B2" s="27"/>
      <c r="C2" s="27"/>
      <c r="D2" s="27"/>
      <c r="E2" s="27"/>
      <c r="F2" s="27"/>
      <c r="G2" s="27"/>
      <c r="H2" s="27"/>
      <c r="I2" s="27"/>
      <c r="J2" s="27"/>
      <c r="K2" s="27"/>
      <c r="L2" s="27"/>
      <c r="M2" s="27"/>
    </row>
    <row r="3" spans="1:13" x14ac:dyDescent="0.2">
      <c r="A3" s="27"/>
      <c r="B3" s="50"/>
      <c r="C3" s="27"/>
      <c r="D3" s="27"/>
      <c r="E3" s="27"/>
      <c r="F3" s="27"/>
      <c r="G3" s="342" t="s">
        <v>128</v>
      </c>
      <c r="H3" s="342"/>
      <c r="I3" s="342"/>
      <c r="J3" s="342"/>
      <c r="K3" s="50"/>
      <c r="L3" s="50"/>
      <c r="M3" s="27"/>
    </row>
    <row r="4" spans="1:13" ht="17.25" x14ac:dyDescent="0.3">
      <c r="A4" s="27"/>
      <c r="B4" s="222"/>
      <c r="C4" s="203"/>
      <c r="D4" s="203"/>
      <c r="E4" s="203"/>
      <c r="F4" s="203"/>
      <c r="G4" s="51">
        <v>0</v>
      </c>
      <c r="H4" s="51" t="s">
        <v>129</v>
      </c>
      <c r="I4" s="51" t="s">
        <v>130</v>
      </c>
      <c r="J4" s="51" t="s">
        <v>131</v>
      </c>
      <c r="K4" s="50"/>
      <c r="L4" s="52" t="s">
        <v>139</v>
      </c>
      <c r="M4" s="27"/>
    </row>
    <row r="5" spans="1:13" x14ac:dyDescent="0.2">
      <c r="A5" s="27"/>
      <c r="B5" s="344" t="s">
        <v>132</v>
      </c>
      <c r="C5" s="345"/>
      <c r="D5" s="345"/>
      <c r="E5" s="345"/>
      <c r="F5" s="346"/>
      <c r="G5" s="202">
        <f>'1ORIENTACIA_NA_VYSLEDKY'!D6</f>
        <v>0</v>
      </c>
      <c r="H5" s="202">
        <f>'1ORIENTACIA_NA_VYSLEDKY'!E6</f>
        <v>0</v>
      </c>
      <c r="I5" s="202">
        <f>'1ORIENTACIA_NA_VYSLEDKY'!F6</f>
        <v>0</v>
      </c>
      <c r="J5" s="202">
        <f>'1ORIENTACIA_NA_VYSLEDKY'!G6</f>
        <v>0</v>
      </c>
      <c r="K5" s="53" t="e">
        <f t="shared" ref="K5:K12" si="0">100-L5</f>
        <v>#VALUE!</v>
      </c>
      <c r="L5" s="53" t="str">
        <f>IF(G5="X",100,IF(H5="X",66,IF(I5="X",33,IF(J5="X",0,"označ X"))))</f>
        <v>označ X</v>
      </c>
      <c r="M5" s="27"/>
    </row>
    <row r="6" spans="1:13" x14ac:dyDescent="0.2">
      <c r="A6" s="27"/>
      <c r="B6" s="343" t="s">
        <v>514</v>
      </c>
      <c r="C6" s="343"/>
      <c r="D6" s="343"/>
      <c r="E6" s="343"/>
      <c r="F6" s="343"/>
      <c r="G6" s="202">
        <f>'2ZAMERANIE_NA_ZAKAZNIKA'!D6</f>
        <v>0</v>
      </c>
      <c r="H6" s="202">
        <f>'2ZAMERANIE_NA_ZAKAZNIKA'!E6</f>
        <v>0</v>
      </c>
      <c r="I6" s="202">
        <f>'2ZAMERANIE_NA_ZAKAZNIKA'!F6</f>
        <v>0</v>
      </c>
      <c r="J6" s="202">
        <f>'2ZAMERANIE_NA_ZAKAZNIKA'!G6</f>
        <v>0</v>
      </c>
      <c r="K6" s="53" t="e">
        <f t="shared" si="0"/>
        <v>#VALUE!</v>
      </c>
      <c r="L6" s="53" t="str">
        <f t="shared" ref="L6:L12" si="1">IF(G6="X",100,IF(H6="X",66,IF(I6="X",33,IF(J6="X",0,"označ X"))))</f>
        <v>označ X</v>
      </c>
      <c r="M6" s="27"/>
    </row>
    <row r="7" spans="1:13" x14ac:dyDescent="0.2">
      <c r="A7" s="27"/>
      <c r="B7" s="343" t="s">
        <v>133</v>
      </c>
      <c r="C7" s="343"/>
      <c r="D7" s="343"/>
      <c r="E7" s="343"/>
      <c r="F7" s="343"/>
      <c r="G7" s="202">
        <f>'3VODCOVSTVO_A_STALOST_CIELOV'!D6</f>
        <v>0</v>
      </c>
      <c r="H7" s="202">
        <f>'3VODCOVSTVO_A_STALOST_CIELOV'!E6</f>
        <v>0</v>
      </c>
      <c r="I7" s="202">
        <f>'3VODCOVSTVO_A_STALOST_CIELOV'!F6</f>
        <v>0</v>
      </c>
      <c r="J7" s="202">
        <f>'3VODCOVSTVO_A_STALOST_CIELOV'!G6</f>
        <v>0</v>
      </c>
      <c r="K7" s="53" t="e">
        <f t="shared" si="0"/>
        <v>#VALUE!</v>
      </c>
      <c r="L7" s="53" t="str">
        <f t="shared" si="1"/>
        <v>označ X</v>
      </c>
      <c r="M7" s="27"/>
    </row>
    <row r="8" spans="1:13" x14ac:dyDescent="0.2">
      <c r="A8" s="27"/>
      <c r="B8" s="343" t="s">
        <v>134</v>
      </c>
      <c r="C8" s="343"/>
      <c r="D8" s="343"/>
      <c r="E8" s="343"/>
      <c r="F8" s="343"/>
      <c r="G8" s="202">
        <f>'4MANAZERSTVO_PROCESOV_FAKTOV'!D6</f>
        <v>0</v>
      </c>
      <c r="H8" s="202">
        <f>'4MANAZERSTVO_PROCESOV_FAKTOV'!E6</f>
        <v>0</v>
      </c>
      <c r="I8" s="202">
        <f>'4MANAZERSTVO_PROCESOV_FAKTOV'!F6</f>
        <v>0</v>
      </c>
      <c r="J8" s="202">
        <f>'4MANAZERSTVO_PROCESOV_FAKTOV'!G6</f>
        <v>0</v>
      </c>
      <c r="K8" s="53" t="e">
        <f t="shared" si="0"/>
        <v>#VALUE!</v>
      </c>
      <c r="L8" s="53" t="str">
        <f t="shared" si="1"/>
        <v>označ X</v>
      </c>
      <c r="M8" s="27"/>
    </row>
    <row r="9" spans="1:13" x14ac:dyDescent="0.2">
      <c r="A9" s="27"/>
      <c r="B9" s="343" t="s">
        <v>135</v>
      </c>
      <c r="C9" s="343"/>
      <c r="D9" s="343"/>
      <c r="E9" s="343"/>
      <c r="F9" s="343"/>
      <c r="G9" s="202">
        <f>'5ROZVOJ_ZAMESTNANCOV'!D6</f>
        <v>0</v>
      </c>
      <c r="H9" s="202">
        <f>'5ROZVOJ_ZAMESTNANCOV'!E6</f>
        <v>0</v>
      </c>
      <c r="I9" s="202">
        <f>'5ROZVOJ_ZAMESTNANCOV'!F6</f>
        <v>0</v>
      </c>
      <c r="J9" s="202">
        <f>'5ROZVOJ_ZAMESTNANCOV'!G6</f>
        <v>0</v>
      </c>
      <c r="K9" s="53" t="e">
        <f t="shared" si="0"/>
        <v>#VALUE!</v>
      </c>
      <c r="L9" s="53" t="str">
        <f t="shared" si="1"/>
        <v>označ X</v>
      </c>
      <c r="M9" s="27"/>
    </row>
    <row r="10" spans="1:13" x14ac:dyDescent="0.2">
      <c r="A10" s="27"/>
      <c r="B10" s="343" t="s">
        <v>136</v>
      </c>
      <c r="C10" s="343"/>
      <c r="D10" s="343"/>
      <c r="E10" s="343"/>
      <c r="F10" s="343"/>
      <c r="G10" s="202">
        <f>'6TRVALA_INOVACIA_A_ZLEPSOVANIE'!D6</f>
        <v>0</v>
      </c>
      <c r="H10" s="202">
        <f>'6TRVALA_INOVACIA_A_ZLEPSOVANIE'!E6</f>
        <v>0</v>
      </c>
      <c r="I10" s="202">
        <f>'6TRVALA_INOVACIA_A_ZLEPSOVANIE'!F6</f>
        <v>0</v>
      </c>
      <c r="J10" s="202">
        <f>'6TRVALA_INOVACIA_A_ZLEPSOVANIE'!G6</f>
        <v>0</v>
      </c>
      <c r="K10" s="53" t="e">
        <f t="shared" si="0"/>
        <v>#VALUE!</v>
      </c>
      <c r="L10" s="53" t="str">
        <f t="shared" si="1"/>
        <v>označ X</v>
      </c>
      <c r="M10" s="27"/>
    </row>
    <row r="11" spans="1:13" x14ac:dyDescent="0.2">
      <c r="A11" s="27"/>
      <c r="B11" s="343" t="s">
        <v>137</v>
      </c>
      <c r="C11" s="343"/>
      <c r="D11" s="343"/>
      <c r="E11" s="343"/>
      <c r="F11" s="343"/>
      <c r="G11" s="202">
        <f>'7ROZVOJ_PARTNERSTIEV'!D6</f>
        <v>0</v>
      </c>
      <c r="H11" s="202">
        <f>'7ROZVOJ_PARTNERSTIEV'!E6</f>
        <v>0</v>
      </c>
      <c r="I11" s="202">
        <f>'7ROZVOJ_PARTNERSTIEV'!F6</f>
        <v>0</v>
      </c>
      <c r="J11" s="202">
        <f>'7ROZVOJ_PARTNERSTIEV'!G6</f>
        <v>0</v>
      </c>
      <c r="K11" s="53" t="e">
        <f t="shared" si="0"/>
        <v>#VALUE!</v>
      </c>
      <c r="L11" s="53" t="str">
        <f t="shared" si="1"/>
        <v>označ X</v>
      </c>
      <c r="M11" s="27"/>
    </row>
    <row r="12" spans="1:13" x14ac:dyDescent="0.2">
      <c r="A12" s="27"/>
      <c r="B12" s="343" t="s">
        <v>138</v>
      </c>
      <c r="C12" s="343"/>
      <c r="D12" s="343"/>
      <c r="E12" s="343"/>
      <c r="F12" s="343"/>
      <c r="G12" s="202">
        <f>'8SPOLOCENSKA_ZODPOVEDNOST'!D6</f>
        <v>0</v>
      </c>
      <c r="H12" s="202">
        <f>'8SPOLOCENSKA_ZODPOVEDNOST'!E6</f>
        <v>0</v>
      </c>
      <c r="I12" s="202">
        <f>'8SPOLOCENSKA_ZODPOVEDNOST'!F6</f>
        <v>0</v>
      </c>
      <c r="J12" s="202">
        <f>'8SPOLOCENSKA_ZODPOVEDNOST'!G6</f>
        <v>0</v>
      </c>
      <c r="K12" s="53" t="e">
        <f t="shared" si="0"/>
        <v>#VALUE!</v>
      </c>
      <c r="L12" s="53" t="str">
        <f t="shared" si="1"/>
        <v>označ X</v>
      </c>
      <c r="M12" s="27"/>
    </row>
    <row r="13" spans="1:13" x14ac:dyDescent="0.2">
      <c r="A13" s="27"/>
      <c r="B13" s="50"/>
      <c r="C13" s="27"/>
      <c r="D13" s="27"/>
      <c r="E13" s="27"/>
      <c r="F13" s="27"/>
      <c r="G13" s="50"/>
      <c r="H13" s="50"/>
      <c r="I13" s="50"/>
      <c r="J13" s="50"/>
      <c r="K13" s="50"/>
      <c r="L13" s="50"/>
      <c r="M13" s="27"/>
    </row>
    <row r="14" spans="1:13" x14ac:dyDescent="0.2">
      <c r="A14" s="27"/>
      <c r="B14" s="50"/>
      <c r="C14" s="27"/>
      <c r="D14" s="27"/>
      <c r="E14" s="27"/>
      <c r="F14" s="27"/>
      <c r="G14" s="50"/>
      <c r="H14" s="50"/>
      <c r="I14" s="50"/>
      <c r="J14" s="50"/>
      <c r="K14" s="50"/>
      <c r="L14" s="50"/>
      <c r="M14" s="27"/>
    </row>
    <row r="15" spans="1:13" x14ac:dyDescent="0.2">
      <c r="A15" s="27"/>
      <c r="B15" s="50"/>
      <c r="C15" s="27"/>
      <c r="D15" s="27"/>
      <c r="E15" s="27"/>
      <c r="F15" s="27"/>
      <c r="G15" s="50"/>
      <c r="H15" s="50"/>
      <c r="I15" s="50"/>
      <c r="J15" s="50"/>
      <c r="K15" s="50"/>
      <c r="L15" s="50"/>
      <c r="M15" s="27"/>
    </row>
    <row r="16" spans="1:13" x14ac:dyDescent="0.2">
      <c r="A16" s="27"/>
      <c r="B16" s="50"/>
      <c r="C16" s="27"/>
      <c r="D16" s="27"/>
      <c r="E16" s="27"/>
      <c r="F16" s="27"/>
      <c r="G16" s="50"/>
      <c r="H16" s="50"/>
      <c r="I16" s="50"/>
      <c r="J16" s="50"/>
      <c r="K16" s="50"/>
      <c r="L16" s="50"/>
      <c r="M16" s="27"/>
    </row>
    <row r="17" spans="1:13" x14ac:dyDescent="0.2">
      <c r="A17" s="27"/>
      <c r="B17" s="50"/>
      <c r="C17" s="27"/>
      <c r="D17" s="27"/>
      <c r="E17" s="27"/>
      <c r="F17" s="27"/>
      <c r="G17" s="50"/>
      <c r="H17" s="50"/>
      <c r="I17" s="50"/>
      <c r="J17" s="50"/>
      <c r="K17" s="50"/>
      <c r="L17" s="50"/>
      <c r="M17" s="27"/>
    </row>
    <row r="18" spans="1:13" x14ac:dyDescent="0.2">
      <c r="A18" s="27"/>
      <c r="B18" s="50"/>
      <c r="C18" s="27"/>
      <c r="D18" s="27"/>
      <c r="E18" s="27"/>
      <c r="F18" s="27"/>
      <c r="G18" s="50"/>
      <c r="H18" s="50"/>
      <c r="I18" s="50"/>
      <c r="J18" s="50"/>
      <c r="K18" s="50"/>
      <c r="L18" s="50"/>
      <c r="M18" s="27"/>
    </row>
    <row r="19" spans="1:13" x14ac:dyDescent="0.2">
      <c r="A19" s="27"/>
      <c r="B19" s="50"/>
      <c r="C19" s="27"/>
      <c r="D19" s="27"/>
      <c r="E19" s="27"/>
      <c r="F19" s="27"/>
      <c r="G19" s="50"/>
      <c r="H19" s="50"/>
      <c r="I19" s="50"/>
      <c r="J19" s="50"/>
      <c r="K19" s="50"/>
      <c r="L19" s="50"/>
      <c r="M19" s="27"/>
    </row>
    <row r="20" spans="1:13" x14ac:dyDescent="0.2">
      <c r="A20" s="27"/>
      <c r="B20" s="50"/>
      <c r="C20" s="27"/>
      <c r="D20" s="27"/>
      <c r="E20" s="27"/>
      <c r="F20" s="27"/>
      <c r="G20" s="50"/>
      <c r="H20" s="50"/>
      <c r="I20" s="50"/>
      <c r="J20" s="50"/>
      <c r="K20" s="50"/>
      <c r="L20" s="50"/>
      <c r="M20" s="27"/>
    </row>
    <row r="21" spans="1:13" x14ac:dyDescent="0.2">
      <c r="A21" s="27"/>
      <c r="B21" s="50"/>
      <c r="C21" s="27"/>
      <c r="D21" s="27"/>
      <c r="E21" s="27"/>
      <c r="F21" s="27"/>
      <c r="G21" s="50"/>
      <c r="H21" s="50"/>
      <c r="I21" s="50"/>
      <c r="J21" s="50"/>
      <c r="K21" s="50"/>
      <c r="L21" s="50"/>
      <c r="M21" s="27"/>
    </row>
    <row r="22" spans="1:13" x14ac:dyDescent="0.2">
      <c r="A22" s="27"/>
      <c r="B22" s="50"/>
      <c r="C22" s="27"/>
      <c r="D22" s="27"/>
      <c r="E22" s="27"/>
      <c r="F22" s="27"/>
      <c r="G22" s="50"/>
      <c r="H22" s="50"/>
      <c r="I22" s="50"/>
      <c r="J22" s="50"/>
      <c r="K22" s="50"/>
      <c r="L22" s="50"/>
      <c r="M22" s="27"/>
    </row>
    <row r="23" spans="1:13" x14ac:dyDescent="0.2">
      <c r="A23" s="27"/>
      <c r="B23" s="50"/>
      <c r="C23" s="27"/>
      <c r="D23" s="27"/>
      <c r="E23" s="27"/>
      <c r="F23" s="27"/>
      <c r="G23" s="50"/>
      <c r="H23" s="50"/>
      <c r="I23" s="50"/>
      <c r="J23" s="50"/>
      <c r="K23" s="50"/>
      <c r="L23" s="50"/>
      <c r="M23" s="27"/>
    </row>
    <row r="24" spans="1:13" x14ac:dyDescent="0.2">
      <c r="A24" s="27"/>
      <c r="B24" s="50"/>
      <c r="C24" s="27"/>
      <c r="D24" s="27"/>
      <c r="E24" s="27"/>
      <c r="F24" s="27"/>
      <c r="G24" s="50"/>
      <c r="H24" s="50"/>
      <c r="I24" s="50"/>
      <c r="J24" s="50"/>
      <c r="K24" s="50"/>
      <c r="L24" s="50"/>
      <c r="M24" s="27"/>
    </row>
    <row r="25" spans="1:13" x14ac:dyDescent="0.2">
      <c r="A25" s="27"/>
      <c r="B25" s="50"/>
      <c r="C25" s="27"/>
      <c r="D25" s="27"/>
      <c r="E25" s="27"/>
      <c r="F25" s="27"/>
      <c r="G25" s="50"/>
      <c r="H25" s="50"/>
      <c r="I25" s="50"/>
      <c r="J25" s="50"/>
      <c r="K25" s="50"/>
      <c r="L25" s="50"/>
      <c r="M25" s="27"/>
    </row>
    <row r="26" spans="1:13" x14ac:dyDescent="0.2">
      <c r="A26" s="27"/>
      <c r="B26" s="50"/>
      <c r="C26" s="27"/>
      <c r="D26" s="27"/>
      <c r="E26" s="27"/>
      <c r="F26" s="27"/>
      <c r="G26" s="50"/>
      <c r="H26" s="50"/>
      <c r="I26" s="50"/>
      <c r="J26" s="50"/>
      <c r="K26" s="50"/>
      <c r="L26" s="50"/>
      <c r="M26" s="27"/>
    </row>
    <row r="27" spans="1:13" x14ac:dyDescent="0.2">
      <c r="A27" s="27"/>
      <c r="B27" s="50"/>
      <c r="C27" s="27"/>
      <c r="D27" s="27"/>
      <c r="E27" s="27"/>
      <c r="F27" s="27"/>
      <c r="G27" s="50"/>
      <c r="H27" s="50"/>
      <c r="I27" s="50"/>
      <c r="J27" s="50"/>
      <c r="K27" s="50"/>
      <c r="L27" s="50"/>
      <c r="M27" s="27"/>
    </row>
    <row r="28" spans="1:13" x14ac:dyDescent="0.2">
      <c r="A28" s="27"/>
      <c r="B28" s="50"/>
      <c r="C28" s="27"/>
      <c r="D28" s="27"/>
      <c r="E28" s="27"/>
      <c r="F28" s="27"/>
      <c r="G28" s="50"/>
      <c r="H28" s="50"/>
      <c r="I28" s="50"/>
      <c r="J28" s="50"/>
      <c r="K28" s="50"/>
      <c r="L28" s="50"/>
      <c r="M28" s="27"/>
    </row>
    <row r="29" spans="1:13" x14ac:dyDescent="0.2">
      <c r="A29" s="27"/>
      <c r="B29" s="50"/>
      <c r="C29" s="27"/>
      <c r="D29" s="27"/>
      <c r="E29" s="27"/>
      <c r="F29" s="27"/>
      <c r="G29" s="50"/>
      <c r="H29" s="50"/>
      <c r="I29" s="50"/>
      <c r="J29" s="50"/>
      <c r="K29" s="50"/>
      <c r="L29" s="50"/>
      <c r="M29" s="27"/>
    </row>
    <row r="30" spans="1:13" x14ac:dyDescent="0.2">
      <c r="A30" s="27"/>
      <c r="B30" s="50"/>
      <c r="C30" s="27"/>
      <c r="D30" s="27"/>
      <c r="E30" s="27"/>
      <c r="F30" s="27"/>
      <c r="G30" s="50"/>
      <c r="H30" s="50"/>
      <c r="I30" s="50"/>
      <c r="J30" s="50"/>
      <c r="K30" s="50"/>
      <c r="L30" s="50"/>
      <c r="M30" s="27"/>
    </row>
    <row r="31" spans="1:13" x14ac:dyDescent="0.2">
      <c r="A31" s="27"/>
      <c r="B31" s="50"/>
      <c r="C31" s="27"/>
      <c r="D31" s="27"/>
      <c r="E31" s="27"/>
      <c r="F31" s="27"/>
      <c r="G31" s="50"/>
      <c r="H31" s="50"/>
      <c r="I31" s="50"/>
      <c r="J31" s="50"/>
      <c r="K31" s="50"/>
      <c r="L31" s="50"/>
      <c r="M31" s="27"/>
    </row>
    <row r="32" spans="1:13" x14ac:dyDescent="0.2">
      <c r="A32" s="27"/>
      <c r="B32" s="50"/>
      <c r="C32" s="27"/>
      <c r="D32" s="27"/>
      <c r="E32" s="27"/>
      <c r="F32" s="27"/>
      <c r="G32" s="50"/>
      <c r="H32" s="50"/>
      <c r="I32" s="50"/>
      <c r="J32" s="50"/>
      <c r="K32" s="50"/>
      <c r="L32" s="50"/>
      <c r="M32" s="27"/>
    </row>
    <row r="33" spans="1:13" x14ac:dyDescent="0.2">
      <c r="A33" s="27"/>
      <c r="B33" s="27"/>
      <c r="C33" s="27"/>
      <c r="D33" s="27"/>
      <c r="E33" s="27"/>
      <c r="F33" s="27"/>
      <c r="G33" s="27"/>
      <c r="H33" s="27"/>
      <c r="I33" s="27"/>
      <c r="J33" s="27"/>
      <c r="K33" s="27"/>
      <c r="L33" s="27"/>
      <c r="M33" s="27"/>
    </row>
    <row r="34" spans="1:13" x14ac:dyDescent="0.2">
      <c r="A34" s="27"/>
      <c r="B34" s="27"/>
      <c r="C34" s="27"/>
      <c r="D34" s="27"/>
      <c r="E34" s="27"/>
      <c r="F34" s="27"/>
      <c r="G34" s="27"/>
      <c r="H34" s="27"/>
      <c r="I34" s="27"/>
      <c r="J34" s="27"/>
      <c r="K34" s="27"/>
      <c r="L34" s="27"/>
      <c r="M34" s="27"/>
    </row>
    <row r="35" spans="1:13" ht="4.5" hidden="1" customHeight="1" x14ac:dyDescent="0.2"/>
  </sheetData>
  <sheetProtection algorithmName="SHA-512" hashValue="ajalH1p7T0WF7bdzte0AD1ZUte2Zm0xipz58M4sln5X2wpnEEKDd39e6ICPucRx+M6QGq3tiFd1/e6yDVS3jjg==" saltValue="+anQn5xfFQt26g3sYsUsbw==" spinCount="100000" sheet="1" objects="1" scenarios="1" selectLockedCells="1"/>
  <mergeCells count="9">
    <mergeCell ref="G3:J3"/>
    <mergeCell ref="B11:F11"/>
    <mergeCell ref="B12:F12"/>
    <mergeCell ref="B5:F5"/>
    <mergeCell ref="B6:F6"/>
    <mergeCell ref="B7:F7"/>
    <mergeCell ref="B8:F8"/>
    <mergeCell ref="B9:F9"/>
    <mergeCell ref="B10:F10"/>
  </mergeCells>
  <conditionalFormatting sqref="G5:G12 H6:J12">
    <cfRule type="containsText" dxfId="312" priority="5" operator="containsText" text="X">
      <formula>NOT(ISERROR(SEARCH("X",G5)))</formula>
    </cfRule>
  </conditionalFormatting>
  <conditionalFormatting sqref="H5:H12 I6:J6">
    <cfRule type="containsText" dxfId="311" priority="4" operator="containsText" text="X">
      <formula>NOT(ISERROR(SEARCH("X",H5)))</formula>
    </cfRule>
  </conditionalFormatting>
  <conditionalFormatting sqref="I5:J13">
    <cfRule type="containsText" dxfId="310" priority="2" operator="containsText" text="X">
      <formula>NOT(ISERROR(SEARCH("X",I5)))</formula>
    </cfRule>
  </conditionalFormatting>
  <conditionalFormatting sqref="G5:J12">
    <cfRule type="cellIs" dxfId="309" priority="1" operator="equal">
      <formula>0</formula>
    </cfRule>
  </conditionalFormatting>
  <dataValidations count="1">
    <dataValidation allowBlank="1" errorTitle="Nesprávna hodnota" error="Dosahnutú úroveň označte vybraním &quot;X&quot; zo zoznamu v príslušnom poli." sqref="G5:J12" xr:uid="{EB98CA81-73BA-4D69-B61B-DB8540C7477F}"/>
  </dataValidations>
  <hyperlinks>
    <hyperlink ref="B5:F5" location="'1ORIENTACIA_NA_VYSLEDKY'!D6" tooltip="Princíp výnimočnosti 1 - Orientácia na výsledky" display="Princíp 1 - Orientácia na výsledky" xr:uid="{0A16F9FF-AF0D-4433-B79D-C3E161796619}"/>
    <hyperlink ref="B6:F6" location="'2ZAMERANIE_NA_ZAKAZNIKA'!D6" tooltip="Princíp výnimočnosti 2 - Zameranie na občana/zákazníka" display="Princíp 2 - Zameranie na občana/zákazníka" xr:uid="{1F49AC61-70C6-4656-8CE5-E7A0F0737888}"/>
    <hyperlink ref="B7:F7" location="'3VODCOVSTVO_A_STALOST_CIELOV'!D6" tooltip="Princíp výnimočnosti 3 - Vodcovstvo a stálosť cieľov" display="Princíp 3 - Vodcovstvo a stálosť cieľov" xr:uid="{1C364240-1109-4852-8EC6-7E5CAF758401}"/>
    <hyperlink ref="B8:F8" location="'4MANAZERSTVO_PROCESOV_FAKTOV'!D6" tooltip="Princíp výnimočnosti 4 - Manažérstvo podľa procesov a faktov" display="Princíp 4 - Manažérstvo podľa procesov a faktov" xr:uid="{67E3A902-DBAB-4FA8-8DD4-A975897B16CF}"/>
    <hyperlink ref="B9:F9" location="'5ROZVOJ_ZAMESTNANCOV'!D6" tooltip="Princíp výnimočnosti 5 - Rozvoj zamestnancov a zapojenie" display="Princíp 5 - Rozvoj zamestnancov a zapojenie" xr:uid="{97FAD986-1FF4-4FED-A326-609183F5A81B}"/>
    <hyperlink ref="B10:F10" location="'6TRVALA_INOVACIA_A_ZLEPSOVANIE'!D6" tooltip="Princíp výnimočnosti 6 - Trvalá inovácia a zlepšovanie" display="Princíp 6 - Trvalá inovácia a zlepšovanie" xr:uid="{D1B5AE64-8118-404F-BDC2-7C10DEF0A39C}"/>
    <hyperlink ref="B11:F11" location="'7ROZVOJ_PARTNERSTIEV'!D6" tooltip="Princíp výnimočnosti 7 - Rozvoj partnerstiev" display="Princíp 7 - Rozvoj partnerstiev" xr:uid="{BE6A331C-2AAE-48C6-AE1D-E4D15D56F4D8}"/>
    <hyperlink ref="B12:F12" location="'8SPOLOCENSKA_ZODPOVEDNOST'!D6" tooltip="Princíp výnimočnosti 8 - Spoločenská zodpovednosť" display="Princíp 8 - Spoločenská zodpovednosť" xr:uid="{C8800FC8-3742-4F3E-8A88-388E19E72E52}"/>
  </hyperlinks>
  <pageMargins left="0.7" right="0.7" top="0.75" bottom="0.75" header="0.3" footer="0.3"/>
  <pageSetup orientation="landscape" r:id="rId1"/>
  <headerFooter>
    <oddHeader>&amp;C&amp;"Tahoma,Bold"&amp;K00-048Analýza 8 princípov výnimočnosti</oddHeader>
    <oddFooter>&amp;C&amp;K00-048EASY CAF Tool</oddFooter>
  </headerFooter>
  <ignoredErrors>
    <ignoredError sqref="K5:K13" evalError="1"/>
    <ignoredError sqref="G5"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0CB7C-D84D-4FFB-ABDD-4C3A0F02775E}">
  <sheetPr>
    <pageSetUpPr fitToPage="1"/>
  </sheetPr>
  <dimension ref="A1:J19"/>
  <sheetViews>
    <sheetView showGridLines="0" zoomScale="80" zoomScaleNormal="80" workbookViewId="0">
      <selection activeCell="D6" sqref="D6"/>
    </sheetView>
  </sheetViews>
  <sheetFormatPr defaultColWidth="0" defaultRowHeight="12.75" zeroHeight="1" x14ac:dyDescent="0.2"/>
  <cols>
    <col min="1" max="1" width="22.8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23.2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ht="22.5" customHeight="1" x14ac:dyDescent="0.2">
      <c r="A3" s="205"/>
      <c r="D3" s="206">
        <v>0</v>
      </c>
      <c r="E3" s="207" t="s">
        <v>129</v>
      </c>
      <c r="F3" s="207" t="s">
        <v>130</v>
      </c>
      <c r="G3" s="208" t="s">
        <v>131</v>
      </c>
      <c r="H3" s="209"/>
    </row>
    <row r="4" spans="1:10" s="197" customFormat="1" ht="84.7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198" customHeight="1" thickBot="1" x14ac:dyDescent="0.25">
      <c r="A5" s="359" t="s">
        <v>110</v>
      </c>
      <c r="B5" s="357" t="s">
        <v>509</v>
      </c>
      <c r="C5" s="355" t="s">
        <v>515</v>
      </c>
      <c r="D5" s="213"/>
      <c r="E5" s="214" t="s">
        <v>239</v>
      </c>
      <c r="F5" s="215" t="s">
        <v>517</v>
      </c>
      <c r="G5" s="216" t="s">
        <v>516</v>
      </c>
      <c r="H5" s="365"/>
      <c r="I5" s="348"/>
      <c r="J5" s="348"/>
    </row>
    <row r="6" spans="1:10" ht="123" customHeight="1" thickBot="1" x14ac:dyDescent="0.25">
      <c r="A6" s="360"/>
      <c r="B6" s="358"/>
      <c r="C6" s="356"/>
      <c r="D6" s="220"/>
      <c r="E6" s="220"/>
      <c r="F6" s="220"/>
      <c r="G6" s="328"/>
      <c r="H6" s="349"/>
      <c r="I6" s="351"/>
      <c r="J6" s="353"/>
    </row>
    <row r="7" spans="1:10" ht="232.5" customHeight="1" thickBot="1" x14ac:dyDescent="0.25">
      <c r="A7" s="327"/>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50"/>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row r="14" spans="1:10" hidden="1" x14ac:dyDescent="0.2"/>
    <row r="15" spans="1:10" hidden="1" x14ac:dyDescent="0.2"/>
    <row r="16" spans="1:10" hidden="1" x14ac:dyDescent="0.2"/>
    <row r="17" hidden="1" x14ac:dyDescent="0.2"/>
    <row r="18" hidden="1" x14ac:dyDescent="0.2"/>
    <row r="19" hidden="1" x14ac:dyDescent="0.2"/>
  </sheetData>
  <sheetProtection algorithmName="SHA-512" hashValue="YhGEK27idC5jdecUwYdZNRhmpJeBKqw0DuClBrtR8LXfcb3lLfIBWWjsQKAfur+EPFa5+jWWbhDk2X+NjfL3GQ==" saltValue="9b4o0X+FuhAOh5fZMFxmgg==" spinCount="100000" sheet="1" objects="1" scenarios="1" formatCells="0" formatColumns="0" formatRows="0" selectLockedCells="1"/>
  <mergeCells count="10">
    <mergeCell ref="C5:C6"/>
    <mergeCell ref="B5:B6"/>
    <mergeCell ref="A5:A6"/>
    <mergeCell ref="D2:G2"/>
    <mergeCell ref="H4:H5"/>
    <mergeCell ref="J4:J5"/>
    <mergeCell ref="H6:H7"/>
    <mergeCell ref="I6:I7"/>
    <mergeCell ref="J6:J7"/>
    <mergeCell ref="I4:I5"/>
  </mergeCells>
  <conditionalFormatting sqref="D6">
    <cfRule type="expression" dxfId="308" priority="9">
      <formula>$D$6="x"</formula>
    </cfRule>
  </conditionalFormatting>
  <conditionalFormatting sqref="D7:G7">
    <cfRule type="expression" dxfId="307" priority="8">
      <formula>D$6="X"</formula>
    </cfRule>
  </conditionalFormatting>
  <conditionalFormatting sqref="E6">
    <cfRule type="expression" dxfId="306" priority="4">
      <formula>$E$6="x"</formula>
    </cfRule>
  </conditionalFormatting>
  <conditionalFormatting sqref="F6">
    <cfRule type="expression" dxfId="305" priority="3">
      <formula>$F$6="x"</formula>
    </cfRule>
  </conditionalFormatting>
  <conditionalFormatting sqref="G6">
    <cfRule type="expression" dxfId="304" priority="2">
      <formula>$G$6="x"</formula>
    </cfRule>
  </conditionalFormatting>
  <conditionalFormatting sqref="D6:G6">
    <cfRule type="expression" dxfId="303" priority="1" stopIfTrue="1">
      <formula>$C$8&gt;1</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6A251B30-ACEB-4095-ACFA-693EF2C11E53}">
          <x14:formula1>
            <xm:f>POPISY!$N$2:$N$3</xm:f>
          </x14:formula1>
          <xm:sqref>D6:G6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1722-18AB-4357-9866-7792860B384A}">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3"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27.7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ht="17.25" customHeigh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221.25" customHeight="1" thickBot="1" x14ac:dyDescent="0.25">
      <c r="A5" s="359" t="s">
        <v>241</v>
      </c>
      <c r="B5" s="357" t="s">
        <v>222</v>
      </c>
      <c r="C5" s="355" t="s">
        <v>519</v>
      </c>
      <c r="D5" s="213"/>
      <c r="E5" s="214" t="s">
        <v>230</v>
      </c>
      <c r="F5" s="214" t="s">
        <v>518</v>
      </c>
      <c r="G5" s="221" t="s">
        <v>242</v>
      </c>
      <c r="H5" s="365"/>
      <c r="I5" s="348"/>
      <c r="J5" s="348"/>
    </row>
    <row r="6" spans="1:10" ht="102.75" customHeight="1" thickBot="1" x14ac:dyDescent="0.25">
      <c r="A6" s="360"/>
      <c r="B6" s="358"/>
      <c r="C6" s="356"/>
      <c r="D6" s="220"/>
      <c r="E6" s="220"/>
      <c r="F6" s="220"/>
      <c r="G6" s="220"/>
      <c r="H6" s="366"/>
      <c r="I6" s="351"/>
      <c r="J6" s="353"/>
    </row>
    <row r="7" spans="1:10" ht="216"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YnXO1ykBjHgLIDYJ2reoZIy0bS72hVPX2dPzQXyRJVrHa1Xq3wdninZyZ8RnNABe4e/f6iMwAehCNyT1ASAZZA==" saltValue="NvkMhZ0nw0N9KiYZE8r7qA==" spinCount="100000" sheet="1" objects="1" scenarios="1" formatCells="0" formatColumns="0" formatRows="0" selectLockedCells="1"/>
  <mergeCells count="10">
    <mergeCell ref="C5:C6"/>
    <mergeCell ref="B5:B6"/>
    <mergeCell ref="A5:A6"/>
    <mergeCell ref="D2:G2"/>
    <mergeCell ref="H4:H5"/>
    <mergeCell ref="J4:J5"/>
    <mergeCell ref="H6:H7"/>
    <mergeCell ref="I6:I7"/>
    <mergeCell ref="J6:J7"/>
    <mergeCell ref="I4:I5"/>
  </mergeCells>
  <conditionalFormatting sqref="D6">
    <cfRule type="expression" dxfId="302" priority="6">
      <formula>$D$6="x"</formula>
    </cfRule>
  </conditionalFormatting>
  <conditionalFormatting sqref="D7:G7">
    <cfRule type="expression" dxfId="301" priority="5">
      <formula>D$6="X"</formula>
    </cfRule>
  </conditionalFormatting>
  <conditionalFormatting sqref="E6">
    <cfRule type="expression" dxfId="300" priority="4">
      <formula>$E$6="x"</formula>
    </cfRule>
  </conditionalFormatting>
  <conditionalFormatting sqref="F6">
    <cfRule type="expression" dxfId="299" priority="3">
      <formula>$F$6="x"</formula>
    </cfRule>
  </conditionalFormatting>
  <conditionalFormatting sqref="G6">
    <cfRule type="expression" dxfId="298" priority="2">
      <formula>$G$6="x"</formula>
    </cfRule>
  </conditionalFormatting>
  <conditionalFormatting sqref="D6:G6">
    <cfRule type="expression" dxfId="297" priority="1" stopIfTrue="1">
      <formula>$C$8&gt;1</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D548DE56-7EB1-4E8F-9297-B877C701015D}">
          <x14:formula1>
            <xm:f>POPISY!$N$2:$N$3</xm:f>
          </x14:formula1>
          <xm:sqref>D6:G6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595F-EE6B-4948-8E22-3079A8E5312B}">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2.8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27" customHeight="1" thickBot="1" x14ac:dyDescent="0.25">
      <c r="A1" s="203"/>
      <c r="B1" s="203"/>
      <c r="C1" s="203"/>
      <c r="D1" s="203"/>
      <c r="E1" s="203"/>
      <c r="F1" s="203"/>
      <c r="G1" s="203"/>
      <c r="H1" s="203"/>
    </row>
    <row r="2" spans="1:10" ht="18.7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217.5" customHeight="1" thickBot="1" x14ac:dyDescent="0.25">
      <c r="A5" s="359" t="s">
        <v>113</v>
      </c>
      <c r="B5" s="357" t="s">
        <v>520</v>
      </c>
      <c r="C5" s="355" t="s">
        <v>243</v>
      </c>
      <c r="D5" s="213"/>
      <c r="E5" s="214" t="s">
        <v>244</v>
      </c>
      <c r="F5" s="214" t="s">
        <v>245</v>
      </c>
      <c r="G5" s="221" t="s">
        <v>246</v>
      </c>
      <c r="H5" s="365"/>
      <c r="I5" s="348"/>
      <c r="J5" s="348"/>
    </row>
    <row r="6" spans="1:10" ht="99.75" customHeight="1" thickBot="1" x14ac:dyDescent="0.25">
      <c r="A6" s="360"/>
      <c r="B6" s="358"/>
      <c r="C6" s="356"/>
      <c r="D6" s="220"/>
      <c r="E6" s="220"/>
      <c r="F6" s="220"/>
      <c r="G6" s="220"/>
      <c r="H6" s="366"/>
      <c r="I6" s="351"/>
      <c r="J6" s="353"/>
    </row>
    <row r="7" spans="1:10" ht="221.25" customHeight="1" thickBot="1" x14ac:dyDescent="0.25">
      <c r="A7" s="329"/>
      <c r="B7" s="329"/>
      <c r="C7" s="329"/>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i8Em1aTlZNXYBvTrugHWKtmzlH+zeg4vlpJgIhCE9WDDZ+3jAiiZSte0qN+sJZgbOtCD5hEyYU9+XwFqQjCaDg==" saltValue="HuZtXF1L5M/U3L7h4CP/5A==" spinCount="100000" sheet="1" objects="1" scenarios="1" formatCells="0" formatColumns="0" formatRows="0" selectLockedCells="1"/>
  <mergeCells count="10">
    <mergeCell ref="D2:G2"/>
    <mergeCell ref="H4:H5"/>
    <mergeCell ref="A5:A6"/>
    <mergeCell ref="J4:J5"/>
    <mergeCell ref="H6:H7"/>
    <mergeCell ref="I6:I7"/>
    <mergeCell ref="J6:J7"/>
    <mergeCell ref="I4:I5"/>
    <mergeCell ref="C5:C6"/>
    <mergeCell ref="B5:B6"/>
  </mergeCells>
  <conditionalFormatting sqref="D7:G7">
    <cfRule type="expression" dxfId="296" priority="10">
      <formula>D$6="X"</formula>
    </cfRule>
  </conditionalFormatting>
  <conditionalFormatting sqref="D6:G6">
    <cfRule type="expression" dxfId="295" priority="1" stopIfTrue="1">
      <formula>$C$8&gt;1</formula>
    </cfRule>
  </conditionalFormatting>
  <conditionalFormatting sqref="D6">
    <cfRule type="expression" dxfId="294" priority="5">
      <formula>$D$6="x"</formula>
    </cfRule>
  </conditionalFormatting>
  <conditionalFormatting sqref="E6">
    <cfRule type="expression" dxfId="293" priority="4">
      <formula>$E$6="x"</formula>
    </cfRule>
  </conditionalFormatting>
  <conditionalFormatting sqref="F6">
    <cfRule type="expression" dxfId="292" priority="3">
      <formula>$F$6="x"</formula>
    </cfRule>
  </conditionalFormatting>
  <conditionalFormatting sqref="G6">
    <cfRule type="expression" dxfId="291"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05870BC2-3917-4C1B-A9B7-0DF4E126ABD2}">
          <x14:formula1>
            <xm:f>POPISY!$N$2:$N$3</xm:f>
          </x14:formula1>
          <xm:sqref>D6:G6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EBCF7-E56D-4D0C-9FFE-DF8E39F28313}">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3.2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38.2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150.75" customHeight="1" thickBot="1" x14ac:dyDescent="0.25">
      <c r="A5" s="359" t="s">
        <v>114</v>
      </c>
      <c r="B5" s="357" t="s">
        <v>224</v>
      </c>
      <c r="C5" s="355" t="s">
        <v>510</v>
      </c>
      <c r="D5" s="213"/>
      <c r="E5" s="214" t="s">
        <v>231</v>
      </c>
      <c r="F5" s="214" t="s">
        <v>232</v>
      </c>
      <c r="G5" s="221" t="s">
        <v>233</v>
      </c>
      <c r="H5" s="365"/>
      <c r="I5" s="348"/>
      <c r="J5" s="348"/>
    </row>
    <row r="6" spans="1:10" ht="141" customHeight="1" thickBot="1" x14ac:dyDescent="0.25">
      <c r="A6" s="360"/>
      <c r="B6" s="358"/>
      <c r="C6" s="356"/>
      <c r="D6" s="220"/>
      <c r="E6" s="220"/>
      <c r="F6" s="220"/>
      <c r="G6" s="220"/>
      <c r="H6" s="366"/>
      <c r="I6" s="351"/>
      <c r="J6" s="353"/>
    </row>
    <row r="7" spans="1:10" ht="240"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K36SnhtFr7hvTrog4pn5pLtcPhOUTYRfj+OiBhHtdwm1hYTJrEik3bsnFcg43jLES3TCpr1ysZ1KgT1hXc7YWA==" saltValue="BpXj81qrspbhC5HIJRNTdA==" spinCount="100000" sheet="1" objects="1" scenarios="1" formatCells="0" formatColumns="0" formatRows="0" selectLockedCells="1"/>
  <mergeCells count="10">
    <mergeCell ref="D2:G2"/>
    <mergeCell ref="H4:H5"/>
    <mergeCell ref="C5:C6"/>
    <mergeCell ref="B5:B6"/>
    <mergeCell ref="A5:A6"/>
    <mergeCell ref="J4:J5"/>
    <mergeCell ref="H6:H7"/>
    <mergeCell ref="I6:I7"/>
    <mergeCell ref="J6:J7"/>
    <mergeCell ref="I4:I5"/>
  </mergeCells>
  <conditionalFormatting sqref="D7:G7">
    <cfRule type="expression" dxfId="290" priority="20">
      <formula>D$6="X"</formula>
    </cfRule>
  </conditionalFormatting>
  <conditionalFormatting sqref="D6:G6">
    <cfRule type="expression" dxfId="289" priority="1" stopIfTrue="1">
      <formula>$C$8&gt;1</formula>
    </cfRule>
  </conditionalFormatting>
  <conditionalFormatting sqref="D6">
    <cfRule type="expression" dxfId="288" priority="5">
      <formula>$D$6="x"</formula>
    </cfRule>
  </conditionalFormatting>
  <conditionalFormatting sqref="E6">
    <cfRule type="expression" dxfId="287" priority="4">
      <formula>$E$6="x"</formula>
    </cfRule>
  </conditionalFormatting>
  <conditionalFormatting sqref="F6">
    <cfRule type="expression" dxfId="286" priority="3">
      <formula>$F$6="x"</formula>
    </cfRule>
  </conditionalFormatting>
  <conditionalFormatting sqref="G6">
    <cfRule type="expression" dxfId="285"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4ECB04B4-C5D9-4978-87C7-67C23B22CA62}">
          <x14:formula1>
            <xm:f>POPISY!$N$2:$N$3</xm:f>
          </x14:formula1>
          <xm:sqref>D6:G6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6CA6-941B-42FA-9B20-71D6CC2FDAE6}">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3.3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35.2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149.25" customHeight="1" thickBot="1" x14ac:dyDescent="0.25">
      <c r="A5" s="359" t="s">
        <v>115</v>
      </c>
      <c r="B5" s="357" t="s">
        <v>225</v>
      </c>
      <c r="C5" s="355" t="s">
        <v>248</v>
      </c>
      <c r="D5" s="213"/>
      <c r="E5" s="214" t="s">
        <v>249</v>
      </c>
      <c r="F5" s="214" t="s">
        <v>521</v>
      </c>
      <c r="G5" s="221" t="s">
        <v>250</v>
      </c>
      <c r="H5" s="365"/>
      <c r="I5" s="348"/>
      <c r="J5" s="348"/>
    </row>
    <row r="6" spans="1:10" ht="131.25" customHeight="1" thickBot="1" x14ac:dyDescent="0.25">
      <c r="A6" s="360"/>
      <c r="B6" s="358"/>
      <c r="C6" s="356"/>
      <c r="D6" s="220"/>
      <c r="E6" s="220"/>
      <c r="F6" s="220"/>
      <c r="G6" s="220"/>
      <c r="H6" s="366"/>
      <c r="I6" s="351"/>
      <c r="J6" s="353"/>
    </row>
    <row r="7" spans="1:10" ht="245.25"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GTZvGv+rIpUU+5ROvNi5LoPCTY1sgEyQd2gFCDNWonUhXPsavaSXDLGo4JUvQPQ7KWjzw1TpEZweyuh9t7QHA==" saltValue="jrL77cbtNuh/LbgtL3oY5A==" spinCount="100000" sheet="1" objects="1" scenarios="1" formatCells="0" formatColumns="0" formatRows="0" selectLockedCells="1"/>
  <mergeCells count="10">
    <mergeCell ref="D2:G2"/>
    <mergeCell ref="H4:H5"/>
    <mergeCell ref="A5:A6"/>
    <mergeCell ref="B5:B6"/>
    <mergeCell ref="C5:C6"/>
    <mergeCell ref="J4:J5"/>
    <mergeCell ref="H6:H7"/>
    <mergeCell ref="I6:I7"/>
    <mergeCell ref="J6:J7"/>
    <mergeCell ref="I4:I5"/>
  </mergeCells>
  <conditionalFormatting sqref="D7:G7">
    <cfRule type="expression" dxfId="284" priority="10">
      <formula>D$6="X"</formula>
    </cfRule>
  </conditionalFormatting>
  <conditionalFormatting sqref="D6:G6">
    <cfRule type="expression" dxfId="283" priority="1" stopIfTrue="1">
      <formula>$C$8&gt;1</formula>
    </cfRule>
  </conditionalFormatting>
  <conditionalFormatting sqref="D6">
    <cfRule type="expression" dxfId="282" priority="5">
      <formula>$D$6="x"</formula>
    </cfRule>
  </conditionalFormatting>
  <conditionalFormatting sqref="E6">
    <cfRule type="expression" dxfId="281" priority="4">
      <formula>$E$6="x"</formula>
    </cfRule>
  </conditionalFormatting>
  <conditionalFormatting sqref="F6">
    <cfRule type="expression" dxfId="280" priority="3">
      <formula>$F$6="x"</formula>
    </cfRule>
  </conditionalFormatting>
  <conditionalFormatting sqref="G6">
    <cfRule type="expression" dxfId="279"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126D5571-DDF5-43CD-8347-5D1C5F81CC41}">
          <x14:formula1>
            <xm:f>POPISY!$N$2:$N$3</xm:f>
          </x14:formula1>
          <xm:sqref>D6:G6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5BD95-9AF8-4030-A4CC-669742E266B3}">
  <sheetPr>
    <pageSetUpPr fitToPage="1"/>
  </sheetPr>
  <dimension ref="A1:J13"/>
  <sheetViews>
    <sheetView showGridLines="0" zoomScale="80" zoomScaleNormal="80" workbookViewId="0">
      <selection activeCell="D6" sqref="D6"/>
    </sheetView>
  </sheetViews>
  <sheetFormatPr defaultColWidth="0" defaultRowHeight="12.75" customHeight="1" zeroHeight="1" x14ac:dyDescent="0.2"/>
  <cols>
    <col min="1" max="1" width="23.375" style="192" customWidth="1"/>
    <col min="2" max="3" width="36.125" style="192" customWidth="1"/>
    <col min="4" max="4" width="11.875" style="192" customWidth="1"/>
    <col min="5" max="5" width="31.625" style="192" customWidth="1"/>
    <col min="6" max="6" width="32.875" style="192" customWidth="1"/>
    <col min="7" max="7" width="36.125" style="192" customWidth="1"/>
    <col min="8" max="8" width="26.625" style="192" customWidth="1"/>
    <col min="9" max="10" width="26.125" style="192" customWidth="1"/>
    <col min="11" max="16384" width="9" style="192" hidden="1"/>
  </cols>
  <sheetData>
    <row r="1" spans="1:10" ht="32.25" customHeight="1" thickBot="1" x14ac:dyDescent="0.25">
      <c r="A1" s="203"/>
      <c r="B1" s="203"/>
      <c r="C1" s="203"/>
      <c r="D1" s="203"/>
      <c r="E1" s="203"/>
      <c r="F1" s="203"/>
      <c r="G1" s="203"/>
      <c r="H1" s="203"/>
    </row>
    <row r="2" spans="1:10" ht="14.25" customHeight="1" thickBot="1" x14ac:dyDescent="0.25">
      <c r="A2" s="203"/>
      <c r="B2" s="203"/>
      <c r="C2" s="203"/>
      <c r="D2" s="361" t="s">
        <v>208</v>
      </c>
      <c r="E2" s="362"/>
      <c r="F2" s="362"/>
      <c r="G2" s="363"/>
      <c r="H2" s="204"/>
    </row>
    <row r="3" spans="1:10" s="193" customFormat="1" x14ac:dyDescent="0.2">
      <c r="A3" s="205"/>
      <c r="D3" s="206">
        <v>0</v>
      </c>
      <c r="E3" s="207" t="s">
        <v>129</v>
      </c>
      <c r="F3" s="207" t="s">
        <v>130</v>
      </c>
      <c r="G3" s="208" t="s">
        <v>131</v>
      </c>
      <c r="H3" s="209"/>
    </row>
    <row r="4" spans="1:10" s="197" customFormat="1" ht="94.5" customHeight="1" x14ac:dyDescent="0.2">
      <c r="A4" s="332"/>
      <c r="B4" s="330" t="s">
        <v>209</v>
      </c>
      <c r="C4" s="331" t="s">
        <v>210</v>
      </c>
      <c r="D4" s="210" t="s">
        <v>213</v>
      </c>
      <c r="E4" s="211" t="s">
        <v>214</v>
      </c>
      <c r="F4" s="211" t="s">
        <v>215</v>
      </c>
      <c r="G4" s="212" t="s">
        <v>216</v>
      </c>
      <c r="H4" s="364" t="s">
        <v>238</v>
      </c>
      <c r="I4" s="347" t="s">
        <v>217</v>
      </c>
      <c r="J4" s="347" t="s">
        <v>218</v>
      </c>
    </row>
    <row r="5" spans="1:10" s="197" customFormat="1" ht="204.75" customHeight="1" thickBot="1" x14ac:dyDescent="0.25">
      <c r="A5" s="359" t="s">
        <v>226</v>
      </c>
      <c r="B5" s="357" t="s">
        <v>227</v>
      </c>
      <c r="C5" s="355" t="s">
        <v>524</v>
      </c>
      <c r="D5" s="213"/>
      <c r="E5" s="214" t="s">
        <v>522</v>
      </c>
      <c r="F5" s="214" t="s">
        <v>523</v>
      </c>
      <c r="G5" s="221" t="s">
        <v>251</v>
      </c>
      <c r="H5" s="365"/>
      <c r="I5" s="348"/>
      <c r="J5" s="348"/>
    </row>
    <row r="6" spans="1:10" ht="119.25" customHeight="1" thickBot="1" x14ac:dyDescent="0.25">
      <c r="A6" s="360"/>
      <c r="B6" s="358"/>
      <c r="C6" s="356"/>
      <c r="D6" s="220"/>
      <c r="E6" s="220"/>
      <c r="F6" s="220"/>
      <c r="G6" s="220"/>
      <c r="H6" s="366"/>
      <c r="I6" s="351"/>
      <c r="J6" s="353"/>
    </row>
    <row r="7" spans="1:10" ht="218.25" customHeight="1" thickBot="1" x14ac:dyDescent="0.25">
      <c r="A7" s="329"/>
      <c r="B7" s="325"/>
      <c r="C7" s="325"/>
      <c r="D7" s="326" t="str">
        <f>IF($C$8&gt;1,"Vyberte len jedno hodnotenie",IF(D$6="x","0",""))</f>
        <v/>
      </c>
      <c r="E7" s="326" t="str">
        <f>IF($C$8&gt;1,"Vyberte len jedno hodnotenie",IF(E$6="x","Iniciácia",""))</f>
        <v/>
      </c>
      <c r="F7" s="326" t="str">
        <f>IF($C$8&gt;1,"Vyberte len jedno hodnotenie",IF(F$6="x","Realizácia",""))</f>
        <v/>
      </c>
      <c r="G7" s="326" t="str">
        <f>IF($C$8&gt;1,"Vyberte len jedno hodnotenie",IF(G$6="x","Zrelosť",""))</f>
        <v/>
      </c>
      <c r="H7" s="367"/>
      <c r="I7" s="352"/>
      <c r="J7" s="354"/>
    </row>
    <row r="8" spans="1:10" x14ac:dyDescent="0.2">
      <c r="A8" s="217"/>
      <c r="B8" s="41"/>
      <c r="C8" s="218">
        <f>E8+D8+F8+G8</f>
        <v>0</v>
      </c>
      <c r="D8" s="219">
        <f>IF(D6="x",1,0)</f>
        <v>0</v>
      </c>
      <c r="E8" s="219">
        <f>IF(E6="x",1,0)</f>
        <v>0</v>
      </c>
      <c r="F8" s="219">
        <f t="shared" ref="F8:G8" si="0">IF(F6="x",1,0)</f>
        <v>0</v>
      </c>
      <c r="G8" s="219">
        <f t="shared" si="0"/>
        <v>0</v>
      </c>
      <c r="H8" s="203"/>
    </row>
    <row r="9" spans="1:10" hidden="1" x14ac:dyDescent="0.2">
      <c r="A9" s="198"/>
      <c r="B9" s="199"/>
      <c r="C9" s="199"/>
    </row>
    <row r="10" spans="1:10" hidden="1" x14ac:dyDescent="0.2">
      <c r="A10" s="198"/>
      <c r="B10" s="199"/>
      <c r="C10" s="24"/>
    </row>
    <row r="11" spans="1:10" hidden="1" x14ac:dyDescent="0.2">
      <c r="A11" s="198"/>
      <c r="B11" s="200"/>
      <c r="C11" s="199"/>
    </row>
    <row r="12" spans="1:10" hidden="1" x14ac:dyDescent="0.2">
      <c r="A12" s="198"/>
      <c r="B12" s="199"/>
      <c r="C12" s="24"/>
    </row>
    <row r="13" spans="1:10" hidden="1" x14ac:dyDescent="0.2">
      <c r="A13" s="198"/>
      <c r="B13" s="199"/>
      <c r="C13" s="199"/>
    </row>
  </sheetData>
  <sheetProtection algorithmName="SHA-512" hashValue="X3K69Jub4Jg29iVtqVqBrf5M/aeQ3vQBawKLmAkgJRn/b1bPdqM6o/03V1QaxaZirPDtvcJWGKNv53ZHr0J4Iw==" saltValue="69tqmVzHW38U8EfrF0PoPw==" spinCount="100000" sheet="1" objects="1" scenarios="1" formatCells="0" formatColumns="0" formatRows="0" selectLockedCells="1"/>
  <mergeCells count="10">
    <mergeCell ref="D2:G2"/>
    <mergeCell ref="H4:H5"/>
    <mergeCell ref="A5:A6"/>
    <mergeCell ref="B5:B6"/>
    <mergeCell ref="C5:C6"/>
    <mergeCell ref="J4:J5"/>
    <mergeCell ref="H6:H7"/>
    <mergeCell ref="I6:I7"/>
    <mergeCell ref="J6:J7"/>
    <mergeCell ref="I4:I5"/>
  </mergeCells>
  <conditionalFormatting sqref="D7:G7">
    <cfRule type="expression" dxfId="278" priority="10">
      <formula>D$6="X"</formula>
    </cfRule>
  </conditionalFormatting>
  <conditionalFormatting sqref="D6:G6">
    <cfRule type="expression" dxfId="277" priority="1" stopIfTrue="1">
      <formula>$C$8&gt;1</formula>
    </cfRule>
  </conditionalFormatting>
  <conditionalFormatting sqref="D6">
    <cfRule type="expression" dxfId="276" priority="5">
      <formula>$D$6="x"</formula>
    </cfRule>
  </conditionalFormatting>
  <conditionalFormatting sqref="E6">
    <cfRule type="expression" dxfId="275" priority="4">
      <formula>$E$6="x"</formula>
    </cfRule>
  </conditionalFormatting>
  <conditionalFormatting sqref="F6">
    <cfRule type="expression" dxfId="274" priority="3">
      <formula>$F$6="x"</formula>
    </cfRule>
  </conditionalFormatting>
  <conditionalFormatting sqref="G6">
    <cfRule type="expression" dxfId="273" priority="2">
      <formula>$G$6="x"</formula>
    </cfRule>
  </conditionalFormatting>
  <pageMargins left="0.7" right="0.7" top="0.75" bottom="0.75" header="0.3" footer="0.3"/>
  <pageSetup paperSize="9" scale="2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Nesprávna hodnota" error="Stĺpec je možné označiť krížikom &quot;X&quot; z výberu " promptTitle="Vyberte stupeň hodnotenia" prompt="Označte prosím &quot;X&quot; v príslušnom stĺpci - tom, v ktorom textové hodnotenie vyššie zodpovedá hodnoteniu úrovne princípu výnimočnosti vo vašej organizácii" xr:uid="{F01BE646-346F-4DB3-A7DC-8274A4BDB102}">
          <x14:formula1>
            <xm:f>POPISY!$N$2:$N$3</xm:f>
          </x14:formula1>
          <xm:sqref>D6:G6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12</vt:i4>
      </vt:variant>
    </vt:vector>
  </HeadingPairs>
  <TitlesOfParts>
    <vt:vector size="41" baseType="lpstr">
      <vt:lpstr>UVOD</vt:lpstr>
      <vt:lpstr>ORGANIZACIA</vt:lpstr>
      <vt:lpstr>8PV</vt:lpstr>
      <vt:lpstr>1ORIENTACIA_NA_VYSLEDKY</vt:lpstr>
      <vt:lpstr>2ZAMERANIE_NA_ZAKAZNIKA</vt:lpstr>
      <vt:lpstr>3VODCOVSTVO_A_STALOST_CIELOV</vt:lpstr>
      <vt:lpstr>4MANAZERSTVO_PROCESOV_FAKTOV</vt:lpstr>
      <vt:lpstr>5ROZVOJ_ZAMESTNANCOV</vt:lpstr>
      <vt:lpstr>6TRVALA_INOVACIA_A_ZLEPSOVANIE</vt:lpstr>
      <vt:lpstr>7ROZVOJ_PARTNERSTIEV</vt:lpstr>
      <vt:lpstr>8SPOLOCENSKA_ZODPOVEDNOST</vt:lpstr>
      <vt:lpstr>SUMARNA_TABULKA_PV</vt:lpstr>
      <vt:lpstr>RAMEC</vt:lpstr>
      <vt:lpstr>1VODCOVSTVO</vt:lpstr>
      <vt:lpstr>2STRATEGIA</vt:lpstr>
      <vt:lpstr>3ZAMESTNANCI</vt:lpstr>
      <vt:lpstr>4PARTNERSTVAZDROJE</vt:lpstr>
      <vt:lpstr>5PROCESY</vt:lpstr>
      <vt:lpstr>6OBCANZAKAZNIKVYSLEDKY</vt:lpstr>
      <vt:lpstr>7ZAMESTNANCIVYSLEDKY</vt:lpstr>
      <vt:lpstr>8SPOLOCNOSTVYSLEDKY</vt:lpstr>
      <vt:lpstr>9KLUCOVEVYSLEDKY</vt:lpstr>
      <vt:lpstr>POPISY</vt:lpstr>
      <vt:lpstr>VSEOBECNE</vt:lpstr>
      <vt:lpstr>SUMARNA_TABULKA</vt:lpstr>
      <vt:lpstr>AKCNY_PLAN</vt:lpstr>
      <vt:lpstr>SLOVNIK</vt:lpstr>
      <vt:lpstr>NAVOD</vt:lpstr>
      <vt:lpstr>XREF</vt:lpstr>
      <vt:lpstr>'1VODCOVSTVO'!Print_Area</vt:lpstr>
      <vt:lpstr>'2STRATEGIA'!Print_Area</vt:lpstr>
      <vt:lpstr>'3ZAMESTNANCI'!Print_Area</vt:lpstr>
      <vt:lpstr>'4PARTNERSTVAZDROJE'!Print_Area</vt:lpstr>
      <vt:lpstr>'5PROCESY'!Print_Area</vt:lpstr>
      <vt:lpstr>'6OBCANZAKAZNIKVYSLEDKY'!Print_Area</vt:lpstr>
      <vt:lpstr>'7ZAMESTNANCIVYSLEDKY'!Print_Area</vt:lpstr>
      <vt:lpstr>'8PV'!Print_Area</vt:lpstr>
      <vt:lpstr>'8SPOLOCNOSTVYSLEDKY'!Print_Area</vt:lpstr>
      <vt:lpstr>'9KLUCOVEVYSLEDKY'!Print_Area</vt:lpstr>
      <vt:lpstr>ORGANIZACIA!Print_Area</vt:lpstr>
      <vt:lpstr>UVOD!Print_Area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Vecera</dc:creator>
  <cp:lastModifiedBy>Pavel Vecera</cp:lastModifiedBy>
  <cp:lastPrinted>2021-04-28T21:54:08Z</cp:lastPrinted>
  <dcterms:created xsi:type="dcterms:W3CDTF">2020-10-12T15:01:26Z</dcterms:created>
  <dcterms:modified xsi:type="dcterms:W3CDTF">2021-06-01T17:07:38Z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94a1c8-9899-41e7-8f6e-8b1b3c79592a_Enabled">
    <vt:lpwstr>true</vt:lpwstr>
  </property>
  <property fmtid="{D5CDD505-2E9C-101B-9397-08002B2CF9AE}" pid="3" name="MSIP_Label_7294a1c8-9899-41e7-8f6e-8b1b3c79592a_SetDate">
    <vt:lpwstr>2021-06-01T16:09:07Z</vt:lpwstr>
  </property>
  <property fmtid="{D5CDD505-2E9C-101B-9397-08002B2CF9AE}" pid="4" name="MSIP_Label_7294a1c8-9899-41e7-8f6e-8b1b3c79592a_Method">
    <vt:lpwstr>Privileged</vt:lpwstr>
  </property>
  <property fmtid="{D5CDD505-2E9C-101B-9397-08002B2CF9AE}" pid="5" name="MSIP_Label_7294a1c8-9899-41e7-8f6e-8b1b3c79592a_Name">
    <vt:lpwstr>Internal sub2 (no marking)</vt:lpwstr>
  </property>
  <property fmtid="{D5CDD505-2E9C-101B-9397-08002B2CF9AE}" pid="6" name="MSIP_Label_7294a1c8-9899-41e7-8f6e-8b1b3c79592a_SiteId">
    <vt:lpwstr>eb70b763-b6d7-4486-8555-8831709a784e</vt:lpwstr>
  </property>
  <property fmtid="{D5CDD505-2E9C-101B-9397-08002B2CF9AE}" pid="7" name="MSIP_Label_7294a1c8-9899-41e7-8f6e-8b1b3c79592a_ActionId">
    <vt:lpwstr>32930cef-a158-48b3-b93c-972e7caa86a3</vt:lpwstr>
  </property>
  <property fmtid="{D5CDD505-2E9C-101B-9397-08002B2CF9AE}" pid="8" name="MSIP_Label_7294a1c8-9899-41e7-8f6e-8b1b3c79592a_ContentBits">
    <vt:lpwstr>0</vt:lpwstr>
  </property>
</Properties>
</file>